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290"/>
  </bookViews>
  <sheets>
    <sheet name="HTB-17" sheetId="1" r:id="rId1"/>
  </sheets>
  <definedNames>
    <definedName name="_xlnm._FilterDatabase" localSheetId="0" hidden="1">'HTB-17'!$A$2:$N$102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E6" i="1"/>
  <c r="B7" i="1"/>
  <c r="E7" i="1"/>
  <c r="B8" i="1"/>
  <c r="E8" i="1"/>
  <c r="B9" i="1"/>
  <c r="B10" i="1"/>
  <c r="B11" i="1"/>
  <c r="B12" i="1"/>
  <c r="B13" i="1"/>
  <c r="B14" i="1"/>
  <c r="B15" i="1"/>
  <c r="B16" i="1"/>
  <c r="E16" i="1"/>
  <c r="B17" i="1"/>
  <c r="E17" i="1"/>
  <c r="B18" i="1"/>
  <c r="B19" i="1"/>
  <c r="E19" i="1"/>
  <c r="B20" i="1"/>
  <c r="B21" i="1"/>
  <c r="B22" i="1"/>
  <c r="B23" i="1"/>
  <c r="B24" i="1"/>
  <c r="E24" i="1"/>
  <c r="B25" i="1"/>
  <c r="B26" i="1"/>
  <c r="B27" i="1"/>
  <c r="E27" i="1"/>
  <c r="B28" i="1"/>
  <c r="B29" i="1"/>
  <c r="B30" i="1"/>
  <c r="B31" i="1"/>
  <c r="B32" i="1"/>
  <c r="B33" i="1"/>
  <c r="E33" i="1"/>
  <c r="B34" i="1"/>
  <c r="B35" i="1"/>
  <c r="E35" i="1"/>
  <c r="B36" i="1"/>
  <c r="B37" i="1"/>
  <c r="B38" i="1"/>
  <c r="B39" i="1"/>
  <c r="B40" i="1"/>
  <c r="E40" i="1"/>
  <c r="B41" i="1"/>
  <c r="B42" i="1"/>
  <c r="E42" i="1"/>
  <c r="B43" i="1"/>
  <c r="E43" i="1"/>
  <c r="B44" i="1"/>
  <c r="B45" i="1"/>
  <c r="B46" i="1"/>
  <c r="B47" i="1"/>
  <c r="B48" i="1"/>
  <c r="B49" i="1"/>
  <c r="B50" i="1"/>
  <c r="B51" i="1"/>
  <c r="B52" i="1"/>
  <c r="E52" i="1"/>
  <c r="B53" i="1"/>
  <c r="B54" i="1"/>
  <c r="B55" i="1"/>
  <c r="B56" i="1"/>
  <c r="B57" i="1"/>
  <c r="B58" i="1"/>
  <c r="B59" i="1"/>
  <c r="B60" i="1"/>
  <c r="B61" i="1"/>
  <c r="E61" i="1"/>
  <c r="B62" i="1"/>
  <c r="B63" i="1"/>
  <c r="B64" i="1"/>
  <c r="B66" i="1"/>
  <c r="B67" i="1"/>
  <c r="B68" i="1"/>
  <c r="B69" i="1"/>
  <c r="B70" i="1"/>
  <c r="B71" i="1"/>
  <c r="B72" i="1"/>
  <c r="B73" i="1"/>
  <c r="B74" i="1"/>
  <c r="B75" i="1"/>
  <c r="B76" i="1"/>
  <c r="B77" i="1"/>
  <c r="E77" i="1"/>
  <c r="B78" i="1"/>
  <c r="B79" i="1"/>
  <c r="E79" i="1"/>
  <c r="B80" i="1"/>
  <c r="B81" i="1"/>
  <c r="B82" i="1"/>
  <c r="B83" i="1"/>
  <c r="B84" i="1"/>
  <c r="B85" i="1"/>
  <c r="E85" i="1"/>
  <c r="B86" i="1"/>
  <c r="B87" i="1"/>
  <c r="B88" i="1"/>
  <c r="B89" i="1"/>
  <c r="B90" i="1"/>
  <c r="E90" i="1"/>
  <c r="B91" i="1"/>
  <c r="B92" i="1"/>
  <c r="B93" i="1"/>
  <c r="B94" i="1"/>
  <c r="B95" i="1"/>
  <c r="B96" i="1"/>
  <c r="B97" i="1"/>
  <c r="B98" i="1"/>
  <c r="B99" i="1"/>
  <c r="B100" i="1"/>
  <c r="B101" i="1"/>
  <c r="E101" i="1"/>
  <c r="B102" i="1"/>
  <c r="B103" i="1"/>
</calcChain>
</file>

<file path=xl/comments1.xml><?xml version="1.0" encoding="utf-8"?>
<comments xmlns="http://schemas.openxmlformats.org/spreadsheetml/2006/main">
  <authors>
    <author>Kollár István</author>
  </authors>
  <commentList>
    <comment ref="A2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  <comment ref="A65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65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65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65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65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65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65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<sst xmlns="http://schemas.openxmlformats.org/spreadsheetml/2006/main" count="567" uniqueCount="264">
  <si>
    <t>Defence studies series</t>
  </si>
  <si>
    <t>Védelmi Tanulmányok</t>
  </si>
  <si>
    <t>D</t>
  </si>
  <si>
    <t>hazai</t>
  </si>
  <si>
    <t>ok</t>
  </si>
  <si>
    <t>1216-4704</t>
  </si>
  <si>
    <t>Katasztrófavédelmi Szemle</t>
  </si>
  <si>
    <t xml:space="preserve"> </t>
  </si>
  <si>
    <t>Védelem - Katasztrófa- Tűz- és Polgári Védelmi Szemle</t>
  </si>
  <si>
    <t>1218-2958</t>
  </si>
  <si>
    <t>Tudományos Kiképzési Közlemények</t>
  </si>
  <si>
    <t>2064-7131</t>
  </si>
  <si>
    <t>0201-2480</t>
  </si>
  <si>
    <t xml:space="preserve">Polgári Védelmi Szemle </t>
  </si>
  <si>
    <t>1788-2168</t>
  </si>
  <si>
    <t xml:space="preserve">Határőrségi Tanulmányok </t>
  </si>
  <si>
    <t xml:space="preserve">Határrendészeti Tanulmányok </t>
  </si>
  <si>
    <t>1786-2345</t>
  </si>
  <si>
    <t>Hadtudományi Füzetek</t>
  </si>
  <si>
    <t>0133-2147</t>
  </si>
  <si>
    <t>Haditechnikai Szemle</t>
  </si>
  <si>
    <t>0436-5437</t>
  </si>
  <si>
    <t>Haditechnikai Füzetek</t>
  </si>
  <si>
    <t>1785-7406</t>
  </si>
  <si>
    <t>Bolyai Hírek</t>
  </si>
  <si>
    <t>1217-1662</t>
  </si>
  <si>
    <t>Akadémiai Közlemények</t>
  </si>
  <si>
    <t>1218-5507</t>
  </si>
  <si>
    <t>Tradecraft Review</t>
  </si>
  <si>
    <t>C</t>
  </si>
  <si>
    <t>2063-2908</t>
  </si>
  <si>
    <t>Társadalom és Honvédelem</t>
  </si>
  <si>
    <t>1417-7293</t>
  </si>
  <si>
    <t>Szakmai Szemle</t>
  </si>
  <si>
    <t>1785-1181</t>
  </si>
  <si>
    <t>Repüléstudományi és Kiképzési Közlemények</t>
  </si>
  <si>
    <t>2064-7123</t>
  </si>
  <si>
    <t>1416-6801</t>
  </si>
  <si>
    <t>Rendvédelem-történeti Füzetek</t>
  </si>
  <si>
    <t>1216-6774</t>
  </si>
  <si>
    <t xml:space="preserve">Nemzetvédelmi Egyetemi Közlemények </t>
  </si>
  <si>
    <t>1417-7323</t>
  </si>
  <si>
    <t>Nemzetbiztonsági Szemle</t>
  </si>
  <si>
    <t>2064-3756</t>
  </si>
  <si>
    <t>National Security Review</t>
  </si>
  <si>
    <t xml:space="preserve">Műszaki Katonai Közlöny </t>
  </si>
  <si>
    <t>2063-4986</t>
  </si>
  <si>
    <t>1219-4166</t>
  </si>
  <si>
    <t>Humán Szemle</t>
  </si>
  <si>
    <t>1219-929X</t>
  </si>
  <si>
    <t>Honvédorvos</t>
  </si>
  <si>
    <t>0133-879X</t>
  </si>
  <si>
    <t>Hadtudományi Tájékoztató</t>
  </si>
  <si>
    <t>1419-7758</t>
  </si>
  <si>
    <t>Honvédelem</t>
  </si>
  <si>
    <t xml:space="preserve">Új Honvédségi Szemle </t>
  </si>
  <si>
    <t>B</t>
  </si>
  <si>
    <t>1216-7436</t>
  </si>
  <si>
    <t>Sereg Szemle</t>
  </si>
  <si>
    <t>2060-3924</t>
  </si>
  <si>
    <t>Repüléstudományi Közlemények</t>
  </si>
  <si>
    <t>1789-770X</t>
  </si>
  <si>
    <t>1417-0604</t>
  </si>
  <si>
    <t>Nemzet és Biztonság</t>
  </si>
  <si>
    <t>1789-5286</t>
  </si>
  <si>
    <t>Hadtápbiztosítás</t>
  </si>
  <si>
    <t>Katonai Logisztika</t>
  </si>
  <si>
    <t>1789-6398</t>
  </si>
  <si>
    <t>1588-4228</t>
  </si>
  <si>
    <t xml:space="preserve">Hadtudományi Szemle </t>
  </si>
  <si>
    <t>2060-0437</t>
  </si>
  <si>
    <t>Hadmérnök</t>
  </si>
  <si>
    <t>1788-1919</t>
  </si>
  <si>
    <t>Haditechnika</t>
  </si>
  <si>
    <t>0230-6891</t>
  </si>
  <si>
    <t>Felderítő Szemle</t>
  </si>
  <si>
    <t>1588-242X</t>
  </si>
  <si>
    <t>Bolyai Szemle</t>
  </si>
  <si>
    <t>1416-1443</t>
  </si>
  <si>
    <t>Honvédségi Szemle</t>
  </si>
  <si>
    <t>A</t>
  </si>
  <si>
    <t>2060-1506</t>
  </si>
  <si>
    <t xml:space="preserve">Hadtudomány </t>
  </si>
  <si>
    <t>URL</t>
  </si>
  <si>
    <t>1588-0605</t>
  </si>
  <si>
    <t>1215-4121</t>
  </si>
  <si>
    <t xml:space="preserve">Hadtörténelmi Közlemények </t>
  </si>
  <si>
    <t>0017-6540</t>
  </si>
  <si>
    <t>An international journal of security, strategy, defense studies, military technology and public management: scientific journal of the National University of Public Service, Hungary</t>
  </si>
  <si>
    <t xml:space="preserve"> AARMS</t>
  </si>
  <si>
    <t>Academic and Applied Research in Public Management Science</t>
  </si>
  <si>
    <t>2064-0021</t>
  </si>
  <si>
    <t>Academic and Applied Research in Military Science</t>
  </si>
  <si>
    <t>1788-0017</t>
  </si>
  <si>
    <t>1588-8789</t>
  </si>
  <si>
    <t>AARMS</t>
  </si>
  <si>
    <t>Academic and applied research in military and public management science</t>
  </si>
  <si>
    <t>2498-5392</t>
  </si>
  <si>
    <t>Megjegyzés (pl. Xi: azonos?)</t>
  </si>
  <si>
    <t>-ig</t>
  </si>
  <si>
    <t>-tól</t>
  </si>
  <si>
    <t>Alternatív cím / Harmadik cím</t>
  </si>
  <si>
    <t>Mozaik-szó</t>
  </si>
  <si>
    <t>Teljes folyóiratcím</t>
  </si>
  <si>
    <t>Kate- gória</t>
  </si>
  <si>
    <t>célkö-zönség</t>
  </si>
  <si>
    <t>OK</t>
  </si>
  <si>
    <t>Link-e</t>
  </si>
  <si>
    <t>EISSN</t>
  </si>
  <si>
    <t>Link-p</t>
  </si>
  <si>
    <t>ISSN</t>
  </si>
  <si>
    <t>Zarubezsnoje Vojennoje Obozrenyije</t>
  </si>
  <si>
    <t>nemzetk</t>
  </si>
  <si>
    <t>0134-921X</t>
  </si>
  <si>
    <t xml:space="preserve">Naval Forces </t>
  </si>
  <si>
    <t>0722-8880</t>
  </si>
  <si>
    <t>Mysl Wojskova</t>
  </si>
  <si>
    <t>0209-3111</t>
  </si>
  <si>
    <t xml:space="preserve">Journal of Security and Sustainability Issues </t>
  </si>
  <si>
    <t>2029-7025</t>
  </si>
  <si>
    <t>2029-7017</t>
  </si>
  <si>
    <t>Jane’s International Defence Review</t>
  </si>
  <si>
    <t>1476-2129</t>
  </si>
  <si>
    <t>Jane’s Intelligence Review</t>
  </si>
  <si>
    <t>1350-6226</t>
  </si>
  <si>
    <t xml:space="preserve">Jane’s Defence Weekly </t>
  </si>
  <si>
    <t>0265-3818</t>
  </si>
  <si>
    <t>Field Artillery</t>
  </si>
  <si>
    <t>0899-2525</t>
  </si>
  <si>
    <t xml:space="preserve">Défense Nationale et Sécurité Collective </t>
  </si>
  <si>
    <t>1950-3253</t>
  </si>
  <si>
    <t>Defence &amp; Security Analysis</t>
  </si>
  <si>
    <t>Defense and Security Analysis</t>
  </si>
  <si>
    <t>1475-1798</t>
  </si>
  <si>
    <t>Defense</t>
  </si>
  <si>
    <t>0737-1217</t>
  </si>
  <si>
    <t>Defence Week</t>
  </si>
  <si>
    <t>0273-3188</t>
  </si>
  <si>
    <t xml:space="preserve">Defence Studies </t>
  </si>
  <si>
    <t>1743-9698</t>
  </si>
  <si>
    <t>1470-2436</t>
  </si>
  <si>
    <t>Defence News International</t>
  </si>
  <si>
    <t>2325-6125</t>
  </si>
  <si>
    <t>Defence Against Terrorism Review</t>
  </si>
  <si>
    <t>1307-9190</t>
  </si>
  <si>
    <t>Bulgarian Military Review</t>
  </si>
  <si>
    <t>0861-8224</t>
  </si>
  <si>
    <t>Bilten Slovenske vojske</t>
  </si>
  <si>
    <t>1580-1993</t>
  </si>
  <si>
    <t>Aerospace &amp; Defence Science</t>
  </si>
  <si>
    <t>1051-9793</t>
  </si>
  <si>
    <t>Advances in Military Technology</t>
  </si>
  <si>
    <t>1802-2308</t>
  </si>
  <si>
    <t>Science &amp; Military</t>
  </si>
  <si>
    <t>Veda a vojenstvo</t>
  </si>
  <si>
    <t>1336-8885</t>
  </si>
  <si>
    <t xml:space="preserve">Truppendiest </t>
  </si>
  <si>
    <t>0041-3658</t>
  </si>
  <si>
    <t>Strategy &amp; Leadership</t>
  </si>
  <si>
    <t>1758-9568</t>
  </si>
  <si>
    <t>1087-8572</t>
  </si>
  <si>
    <t>Strategic Impact</t>
  </si>
  <si>
    <t>1842-9904</t>
  </si>
  <si>
    <t>1841-5784</t>
  </si>
  <si>
    <t>Technické a přírodní vědy</t>
  </si>
  <si>
    <t>Sborník Vojenské Akademie v Brně Řada B</t>
  </si>
  <si>
    <t>1211-1023</t>
  </si>
  <si>
    <t>Royal Army Medical Corps Magazine</t>
  </si>
  <si>
    <t>2052-0468</t>
  </si>
  <si>
    <t>0035-8665</t>
  </si>
  <si>
    <t>International Review of the Armed Forces Medical Services</t>
  </si>
  <si>
    <t>Revue internationale des services de santé des forces armées</t>
  </si>
  <si>
    <t>0259-8582</t>
  </si>
  <si>
    <t>International review of the army, navy, and air force medical services</t>
  </si>
  <si>
    <t>Revue internationale des services de santé des armées de terre de mer et de l'air</t>
  </si>
  <si>
    <t>0035-3469</t>
  </si>
  <si>
    <t>Parameters</t>
  </si>
  <si>
    <t>0031-1723</t>
  </si>
  <si>
    <t>Österreishische Militarische Zeitschrift</t>
  </si>
  <si>
    <t>0048-1440</t>
  </si>
  <si>
    <t>Defence and Strategy</t>
  </si>
  <si>
    <t>Obrana a Strategie</t>
  </si>
  <si>
    <t>1802-7199</t>
  </si>
  <si>
    <t>1214-6463</t>
  </si>
  <si>
    <t>NATO’s Sixteen Nations</t>
  </si>
  <si>
    <t>0169-1821</t>
  </si>
  <si>
    <t>NATO Review</t>
  </si>
  <si>
    <t>1608-7569</t>
  </si>
  <si>
    <t>0255-3813</t>
  </si>
  <si>
    <t>Military Training Technology</t>
  </si>
  <si>
    <t>1097-0975</t>
  </si>
  <si>
    <t>Military Technology</t>
  </si>
  <si>
    <t>0722-3226</t>
  </si>
  <si>
    <t>Journal of Military History</t>
  </si>
  <si>
    <t>0899-3718</t>
  </si>
  <si>
    <t xml:space="preserve">Journal of Military and Strategic Studies </t>
  </si>
  <si>
    <t>1488-559X</t>
  </si>
  <si>
    <t>Journal of Electronic Defence</t>
  </si>
  <si>
    <t>0192-429X</t>
  </si>
  <si>
    <t>Joint Force Quarterly</t>
  </si>
  <si>
    <t>1559-6702</t>
  </si>
  <si>
    <t>1070-0692</t>
  </si>
  <si>
    <t>International Peacekeeping</t>
  </si>
  <si>
    <t>1353-3312</t>
  </si>
  <si>
    <t xml:space="preserve">Infantry </t>
  </si>
  <si>
    <t>0019-9532</t>
  </si>
  <si>
    <t>Defence Science Journal</t>
  </si>
  <si>
    <t>0976-464X</t>
  </si>
  <si>
    <t>0011-748X</t>
  </si>
  <si>
    <t xml:space="preserve">Army Logistician </t>
  </si>
  <si>
    <t>0004-2528</t>
  </si>
  <si>
    <t>Air &amp; Space Power Journal</t>
  </si>
  <si>
    <t>1554-2505</t>
  </si>
  <si>
    <t>Vojennaja Miszl</t>
  </si>
  <si>
    <t>0236-2058</t>
  </si>
  <si>
    <t>The Historical Journal</t>
  </si>
  <si>
    <t>0018-246X</t>
  </si>
  <si>
    <t>Contemporary Military Challenges</t>
  </si>
  <si>
    <t>Sodobni Vojaski Izzivi</t>
  </si>
  <si>
    <t>2463-9575</t>
  </si>
  <si>
    <t>2232-2825</t>
  </si>
  <si>
    <t>Security and Defence Quarterly</t>
  </si>
  <si>
    <t>2300-8741</t>
  </si>
  <si>
    <t xml:space="preserve">Land Forces Academy Review </t>
  </si>
  <si>
    <t>Revista Academiei Fortelor Terestre</t>
  </si>
  <si>
    <t>1582-6384</t>
  </si>
  <si>
    <t>2247-840X</t>
  </si>
  <si>
    <t>Review of the Air Force Academy</t>
  </si>
  <si>
    <t>Revista Academiei Fortelor Aeriene</t>
  </si>
  <si>
    <t>2069-4733</t>
  </si>
  <si>
    <t>1842-9238</t>
  </si>
  <si>
    <t>Military Technical Academy Review</t>
  </si>
  <si>
    <t>1843-3391</t>
  </si>
  <si>
    <t>Military Review</t>
  </si>
  <si>
    <t>0026-4148</t>
  </si>
  <si>
    <t>Government and Opposition</t>
  </si>
  <si>
    <t>0017-257X</t>
  </si>
  <si>
    <t>Foreign Policy</t>
  </si>
  <si>
    <t>0015-7228</t>
  </si>
  <si>
    <t>European Journal of International Law</t>
  </si>
  <si>
    <t>0938-5428</t>
  </si>
  <si>
    <t>Economics and Management</t>
  </si>
  <si>
    <t>1802-3975</t>
  </si>
  <si>
    <t>Communist and post-communist studies: an international interdisciplinary journal</t>
  </si>
  <si>
    <t>Communist and Post-Communist Studies</t>
  </si>
  <si>
    <t>0967-067X</t>
  </si>
  <si>
    <t>2006 előtt Baltic Defence Review</t>
  </si>
  <si>
    <t>Baltic Security and Defence Review</t>
  </si>
  <si>
    <t>1736-3780</t>
  </si>
  <si>
    <t>1736-3772</t>
  </si>
  <si>
    <t xml:space="preserve">Armed Forces and Society </t>
  </si>
  <si>
    <t>1556-0848</t>
  </si>
  <si>
    <t>0095-327X</t>
  </si>
  <si>
    <t>Military Medicine</t>
  </si>
  <si>
    <t>1930-613X</t>
  </si>
  <si>
    <t>0026-4075</t>
  </si>
  <si>
    <t>Leadership Quarterly</t>
  </si>
  <si>
    <t>Ok</t>
  </si>
  <si>
    <t>1048-9843</t>
  </si>
  <si>
    <t>International Security</t>
  </si>
  <si>
    <t>0162-2889</t>
  </si>
  <si>
    <t>Comparative Political Studies</t>
  </si>
  <si>
    <t>0010-4140</t>
  </si>
  <si>
    <t>Hadtudomány Bizottság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</si>
</sst>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1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trike/>
      <sz val="11"/>
      <color theme="1"/>
      <name val="Arial"/>
      <family val="2"/>
      <charset val="238"/>
    </font>
    <font>
      <sz val="10"/>
      <name val="Arial"/>
      <family val="2"/>
      <charset val="1"/>
    </font>
    <font>
      <strike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color rgb="FF000000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2" fillId="0" borderId="0"/>
    <xf numFmtId="9" fontId="17" fillId="0" borderId="0"/>
    <xf numFmtId="0" fontId="18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vertical="center" wrapText="1"/>
    </xf>
    <xf numFmtId="0" fontId="10" fillId="0" borderId="8" xfId="0" quotePrefix="1" applyFont="1" applyBorder="1" applyAlignment="1">
      <alignment horizontal="center" vertical="center"/>
    </xf>
    <xf numFmtId="0" fontId="10" fillId="0" borderId="8" xfId="0" quotePrefix="1" applyFont="1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/>
    </xf>
    <xf numFmtId="0" fontId="4" fillId="0" borderId="4" xfId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right"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vertical="center"/>
    </xf>
  </cellXfs>
  <cellStyles count="5">
    <cellStyle name="Excel_BuiltIn_Percent" xfId="3"/>
    <cellStyle name="Hivatkozás" xfId="1" builtinId="8"/>
    <cellStyle name="Normál" xfId="0" builtinId="0"/>
    <cellStyle name="Normál 2" xfId="4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zmne.hu/aarms/home.php" TargetMode="External"/><Relationship Id="rId1" Type="http://schemas.openxmlformats.org/officeDocument/2006/relationships/hyperlink" Target="http://mhtt.eu/hadtudomany/impresszum2013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S103"/>
  <sheetViews>
    <sheetView tabSelected="1" workbookViewId="0"/>
  </sheetViews>
  <sheetFormatPr defaultColWidth="6.85546875" defaultRowHeight="14.25" x14ac:dyDescent="0.25"/>
  <cols>
    <col min="1" max="1" width="11.7109375" style="5" customWidth="1"/>
    <col min="2" max="2" width="8.5703125" style="1" bestFit="1" customWidth="1"/>
    <col min="3" max="3" width="6.28515625" style="1" bestFit="1" customWidth="1"/>
    <col min="4" max="4" width="11.28515625" style="5" customWidth="1"/>
    <col min="5" max="5" width="9.140625" style="1" customWidth="1"/>
    <col min="6" max="6" width="7.140625" style="1" customWidth="1"/>
    <col min="7" max="7" width="9.5703125" style="1" bestFit="1" customWidth="1"/>
    <col min="8" max="8" width="7.7109375" style="5" customWidth="1"/>
    <col min="9" max="9" width="55.5703125" style="5" customWidth="1"/>
    <col min="10" max="10" width="8.7109375" style="1" bestFit="1" customWidth="1"/>
    <col min="11" max="11" width="53.42578125" style="4" customWidth="1"/>
    <col min="12" max="12" width="9.42578125" style="3" customWidth="1"/>
    <col min="13" max="13" width="11" style="2" customWidth="1"/>
    <col min="14" max="14" width="23.140625" style="1" customWidth="1"/>
    <col min="15" max="225" width="9.140625" style="1" customWidth="1"/>
    <col min="226" max="228" width="6.85546875" style="1"/>
    <col min="229" max="229" width="11.7109375" style="1" customWidth="1"/>
    <col min="230" max="230" width="7.28515625" style="1" bestFit="1" customWidth="1"/>
    <col min="231" max="231" width="3.85546875" style="1" bestFit="1" customWidth="1"/>
    <col min="232" max="232" width="10.5703125" style="1" customWidth="1"/>
    <col min="233" max="233" width="7" style="1" customWidth="1"/>
    <col min="234" max="234" width="5.28515625" style="1" customWidth="1"/>
    <col min="235" max="235" width="8.140625" style="1" customWidth="1"/>
    <col min="236" max="236" width="5.5703125" style="1" customWidth="1"/>
    <col min="237" max="237" width="58.42578125" style="1" customWidth="1"/>
    <col min="238" max="238" width="8.28515625" style="1" customWidth="1"/>
    <col min="239" max="239" width="14.28515625" style="1" customWidth="1"/>
    <col min="240" max="243" width="0" style="1" hidden="1" customWidth="1"/>
    <col min="244" max="244" width="9.140625" style="1" customWidth="1"/>
    <col min="245" max="245" width="11.28515625" style="1" customWidth="1"/>
    <col min="246" max="246" width="13.42578125" style="1" customWidth="1"/>
    <col min="247" max="249" width="10.28515625" style="1" customWidth="1"/>
    <col min="250" max="481" width="9.140625" style="1" customWidth="1"/>
    <col min="482" max="484" width="6.85546875" style="1"/>
    <col min="485" max="485" width="11.7109375" style="1" customWidth="1"/>
    <col min="486" max="486" width="7.28515625" style="1" bestFit="1" customWidth="1"/>
    <col min="487" max="487" width="3.85546875" style="1" bestFit="1" customWidth="1"/>
    <col min="488" max="488" width="10.5703125" style="1" customWidth="1"/>
    <col min="489" max="489" width="7" style="1" customWidth="1"/>
    <col min="490" max="490" width="5.28515625" style="1" customWidth="1"/>
    <col min="491" max="491" width="8.140625" style="1" customWidth="1"/>
    <col min="492" max="492" width="5.5703125" style="1" customWidth="1"/>
    <col min="493" max="493" width="58.42578125" style="1" customWidth="1"/>
    <col min="494" max="494" width="8.28515625" style="1" customWidth="1"/>
    <col min="495" max="495" width="14.28515625" style="1" customWidth="1"/>
    <col min="496" max="499" width="0" style="1" hidden="1" customWidth="1"/>
    <col min="500" max="500" width="9.140625" style="1" customWidth="1"/>
    <col min="501" max="501" width="11.28515625" style="1" customWidth="1"/>
    <col min="502" max="502" width="13.42578125" style="1" customWidth="1"/>
    <col min="503" max="505" width="10.28515625" style="1" customWidth="1"/>
    <col min="506" max="737" width="9.140625" style="1" customWidth="1"/>
    <col min="738" max="740" width="6.85546875" style="1"/>
    <col min="741" max="741" width="11.7109375" style="1" customWidth="1"/>
    <col min="742" max="742" width="7.28515625" style="1" bestFit="1" customWidth="1"/>
    <col min="743" max="743" width="3.85546875" style="1" bestFit="1" customWidth="1"/>
    <col min="744" max="744" width="10.5703125" style="1" customWidth="1"/>
    <col min="745" max="745" width="7" style="1" customWidth="1"/>
    <col min="746" max="746" width="5.28515625" style="1" customWidth="1"/>
    <col min="747" max="747" width="8.140625" style="1" customWidth="1"/>
    <col min="748" max="748" width="5.5703125" style="1" customWidth="1"/>
    <col min="749" max="749" width="58.42578125" style="1" customWidth="1"/>
    <col min="750" max="750" width="8.28515625" style="1" customWidth="1"/>
    <col min="751" max="751" width="14.28515625" style="1" customWidth="1"/>
    <col min="752" max="755" width="0" style="1" hidden="1" customWidth="1"/>
    <col min="756" max="756" width="9.140625" style="1" customWidth="1"/>
    <col min="757" max="757" width="11.28515625" style="1" customWidth="1"/>
    <col min="758" max="758" width="13.42578125" style="1" customWidth="1"/>
    <col min="759" max="761" width="10.28515625" style="1" customWidth="1"/>
    <col min="762" max="993" width="9.140625" style="1" customWidth="1"/>
    <col min="994" max="996" width="6.85546875" style="1"/>
    <col min="997" max="997" width="11.7109375" style="1" customWidth="1"/>
    <col min="998" max="998" width="7.28515625" style="1" bestFit="1" customWidth="1"/>
    <col min="999" max="999" width="3.85546875" style="1" bestFit="1" customWidth="1"/>
    <col min="1000" max="1000" width="10.5703125" style="1" customWidth="1"/>
    <col min="1001" max="1001" width="7" style="1" customWidth="1"/>
    <col min="1002" max="1002" width="5.28515625" style="1" customWidth="1"/>
    <col min="1003" max="1003" width="8.140625" style="1" customWidth="1"/>
    <col min="1004" max="1004" width="5.5703125" style="1" customWidth="1"/>
    <col min="1005" max="1005" width="58.42578125" style="1" customWidth="1"/>
    <col min="1006" max="1006" width="8.28515625" style="1" customWidth="1"/>
    <col min="1007" max="1007" width="14.28515625" style="1" customWidth="1"/>
    <col min="1008" max="1011" width="0" style="1" hidden="1" customWidth="1"/>
    <col min="1012" max="1012" width="9.140625" style="1" customWidth="1"/>
    <col min="1013" max="1013" width="11.28515625" style="1" customWidth="1"/>
    <col min="1014" max="1014" width="13.42578125" style="1" customWidth="1"/>
    <col min="1015" max="1017" width="10.28515625" style="1" customWidth="1"/>
    <col min="1018" max="1249" width="9.140625" style="1" customWidth="1"/>
    <col min="1250" max="1252" width="6.85546875" style="1"/>
    <col min="1253" max="1253" width="11.7109375" style="1" customWidth="1"/>
    <col min="1254" max="1254" width="7.28515625" style="1" bestFit="1" customWidth="1"/>
    <col min="1255" max="1255" width="3.85546875" style="1" bestFit="1" customWidth="1"/>
    <col min="1256" max="1256" width="10.5703125" style="1" customWidth="1"/>
    <col min="1257" max="1257" width="7" style="1" customWidth="1"/>
    <col min="1258" max="1258" width="5.28515625" style="1" customWidth="1"/>
    <col min="1259" max="1259" width="8.140625" style="1" customWidth="1"/>
    <col min="1260" max="1260" width="5.5703125" style="1" customWidth="1"/>
    <col min="1261" max="1261" width="58.42578125" style="1" customWidth="1"/>
    <col min="1262" max="1262" width="8.28515625" style="1" customWidth="1"/>
    <col min="1263" max="1263" width="14.28515625" style="1" customWidth="1"/>
    <col min="1264" max="1267" width="0" style="1" hidden="1" customWidth="1"/>
    <col min="1268" max="1268" width="9.140625" style="1" customWidth="1"/>
    <col min="1269" max="1269" width="11.28515625" style="1" customWidth="1"/>
    <col min="1270" max="1270" width="13.42578125" style="1" customWidth="1"/>
    <col min="1271" max="1273" width="10.28515625" style="1" customWidth="1"/>
    <col min="1274" max="1505" width="9.140625" style="1" customWidth="1"/>
    <col min="1506" max="1508" width="6.85546875" style="1"/>
    <col min="1509" max="1509" width="11.7109375" style="1" customWidth="1"/>
    <col min="1510" max="1510" width="7.28515625" style="1" bestFit="1" customWidth="1"/>
    <col min="1511" max="1511" width="3.85546875" style="1" bestFit="1" customWidth="1"/>
    <col min="1512" max="1512" width="10.5703125" style="1" customWidth="1"/>
    <col min="1513" max="1513" width="7" style="1" customWidth="1"/>
    <col min="1514" max="1514" width="5.28515625" style="1" customWidth="1"/>
    <col min="1515" max="1515" width="8.140625" style="1" customWidth="1"/>
    <col min="1516" max="1516" width="5.5703125" style="1" customWidth="1"/>
    <col min="1517" max="1517" width="58.42578125" style="1" customWidth="1"/>
    <col min="1518" max="1518" width="8.28515625" style="1" customWidth="1"/>
    <col min="1519" max="1519" width="14.28515625" style="1" customWidth="1"/>
    <col min="1520" max="1523" width="0" style="1" hidden="1" customWidth="1"/>
    <col min="1524" max="1524" width="9.140625" style="1" customWidth="1"/>
    <col min="1525" max="1525" width="11.28515625" style="1" customWidth="1"/>
    <col min="1526" max="1526" width="13.42578125" style="1" customWidth="1"/>
    <col min="1527" max="1529" width="10.28515625" style="1" customWidth="1"/>
    <col min="1530" max="1761" width="9.140625" style="1" customWidth="1"/>
    <col min="1762" max="1764" width="6.85546875" style="1"/>
    <col min="1765" max="1765" width="11.7109375" style="1" customWidth="1"/>
    <col min="1766" max="1766" width="7.28515625" style="1" bestFit="1" customWidth="1"/>
    <col min="1767" max="1767" width="3.85546875" style="1" bestFit="1" customWidth="1"/>
    <col min="1768" max="1768" width="10.5703125" style="1" customWidth="1"/>
    <col min="1769" max="1769" width="7" style="1" customWidth="1"/>
    <col min="1770" max="1770" width="5.28515625" style="1" customWidth="1"/>
    <col min="1771" max="1771" width="8.140625" style="1" customWidth="1"/>
    <col min="1772" max="1772" width="5.5703125" style="1" customWidth="1"/>
    <col min="1773" max="1773" width="58.42578125" style="1" customWidth="1"/>
    <col min="1774" max="1774" width="8.28515625" style="1" customWidth="1"/>
    <col min="1775" max="1775" width="14.28515625" style="1" customWidth="1"/>
    <col min="1776" max="1779" width="0" style="1" hidden="1" customWidth="1"/>
    <col min="1780" max="1780" width="9.140625" style="1" customWidth="1"/>
    <col min="1781" max="1781" width="11.28515625" style="1" customWidth="1"/>
    <col min="1782" max="1782" width="13.42578125" style="1" customWidth="1"/>
    <col min="1783" max="1785" width="10.28515625" style="1" customWidth="1"/>
    <col min="1786" max="2017" width="9.140625" style="1" customWidth="1"/>
    <col min="2018" max="2020" width="6.85546875" style="1"/>
    <col min="2021" max="2021" width="11.7109375" style="1" customWidth="1"/>
    <col min="2022" max="2022" width="7.28515625" style="1" bestFit="1" customWidth="1"/>
    <col min="2023" max="2023" width="3.85546875" style="1" bestFit="1" customWidth="1"/>
    <col min="2024" max="2024" width="10.5703125" style="1" customWidth="1"/>
    <col min="2025" max="2025" width="7" style="1" customWidth="1"/>
    <col min="2026" max="2026" width="5.28515625" style="1" customWidth="1"/>
    <col min="2027" max="2027" width="8.140625" style="1" customWidth="1"/>
    <col min="2028" max="2028" width="5.5703125" style="1" customWidth="1"/>
    <col min="2029" max="2029" width="58.42578125" style="1" customWidth="1"/>
    <col min="2030" max="2030" width="8.28515625" style="1" customWidth="1"/>
    <col min="2031" max="2031" width="14.28515625" style="1" customWidth="1"/>
    <col min="2032" max="2035" width="0" style="1" hidden="1" customWidth="1"/>
    <col min="2036" max="2036" width="9.140625" style="1" customWidth="1"/>
    <col min="2037" max="2037" width="11.28515625" style="1" customWidth="1"/>
    <col min="2038" max="2038" width="13.42578125" style="1" customWidth="1"/>
    <col min="2039" max="2041" width="10.28515625" style="1" customWidth="1"/>
    <col min="2042" max="2273" width="9.140625" style="1" customWidth="1"/>
    <col min="2274" max="2276" width="6.85546875" style="1"/>
    <col min="2277" max="2277" width="11.7109375" style="1" customWidth="1"/>
    <col min="2278" max="2278" width="7.28515625" style="1" bestFit="1" customWidth="1"/>
    <col min="2279" max="2279" width="3.85546875" style="1" bestFit="1" customWidth="1"/>
    <col min="2280" max="2280" width="10.5703125" style="1" customWidth="1"/>
    <col min="2281" max="2281" width="7" style="1" customWidth="1"/>
    <col min="2282" max="2282" width="5.28515625" style="1" customWidth="1"/>
    <col min="2283" max="2283" width="8.140625" style="1" customWidth="1"/>
    <col min="2284" max="2284" width="5.5703125" style="1" customWidth="1"/>
    <col min="2285" max="2285" width="58.42578125" style="1" customWidth="1"/>
    <col min="2286" max="2286" width="8.28515625" style="1" customWidth="1"/>
    <col min="2287" max="2287" width="14.28515625" style="1" customWidth="1"/>
    <col min="2288" max="2291" width="0" style="1" hidden="1" customWidth="1"/>
    <col min="2292" max="2292" width="9.140625" style="1" customWidth="1"/>
    <col min="2293" max="2293" width="11.28515625" style="1" customWidth="1"/>
    <col min="2294" max="2294" width="13.42578125" style="1" customWidth="1"/>
    <col min="2295" max="2297" width="10.28515625" style="1" customWidth="1"/>
    <col min="2298" max="2529" width="9.140625" style="1" customWidth="1"/>
    <col min="2530" max="2532" width="6.85546875" style="1"/>
    <col min="2533" max="2533" width="11.7109375" style="1" customWidth="1"/>
    <col min="2534" max="2534" width="7.28515625" style="1" bestFit="1" customWidth="1"/>
    <col min="2535" max="2535" width="3.85546875" style="1" bestFit="1" customWidth="1"/>
    <col min="2536" max="2536" width="10.5703125" style="1" customWidth="1"/>
    <col min="2537" max="2537" width="7" style="1" customWidth="1"/>
    <col min="2538" max="2538" width="5.28515625" style="1" customWidth="1"/>
    <col min="2539" max="2539" width="8.140625" style="1" customWidth="1"/>
    <col min="2540" max="2540" width="5.5703125" style="1" customWidth="1"/>
    <col min="2541" max="2541" width="58.42578125" style="1" customWidth="1"/>
    <col min="2542" max="2542" width="8.28515625" style="1" customWidth="1"/>
    <col min="2543" max="2543" width="14.28515625" style="1" customWidth="1"/>
    <col min="2544" max="2547" width="0" style="1" hidden="1" customWidth="1"/>
    <col min="2548" max="2548" width="9.140625" style="1" customWidth="1"/>
    <col min="2549" max="2549" width="11.28515625" style="1" customWidth="1"/>
    <col min="2550" max="2550" width="13.42578125" style="1" customWidth="1"/>
    <col min="2551" max="2553" width="10.28515625" style="1" customWidth="1"/>
    <col min="2554" max="2785" width="9.140625" style="1" customWidth="1"/>
    <col min="2786" max="2788" width="6.85546875" style="1"/>
    <col min="2789" max="2789" width="11.7109375" style="1" customWidth="1"/>
    <col min="2790" max="2790" width="7.28515625" style="1" bestFit="1" customWidth="1"/>
    <col min="2791" max="2791" width="3.85546875" style="1" bestFit="1" customWidth="1"/>
    <col min="2792" max="2792" width="10.5703125" style="1" customWidth="1"/>
    <col min="2793" max="2793" width="7" style="1" customWidth="1"/>
    <col min="2794" max="2794" width="5.28515625" style="1" customWidth="1"/>
    <col min="2795" max="2795" width="8.140625" style="1" customWidth="1"/>
    <col min="2796" max="2796" width="5.5703125" style="1" customWidth="1"/>
    <col min="2797" max="2797" width="58.42578125" style="1" customWidth="1"/>
    <col min="2798" max="2798" width="8.28515625" style="1" customWidth="1"/>
    <col min="2799" max="2799" width="14.28515625" style="1" customWidth="1"/>
    <col min="2800" max="2803" width="0" style="1" hidden="1" customWidth="1"/>
    <col min="2804" max="2804" width="9.140625" style="1" customWidth="1"/>
    <col min="2805" max="2805" width="11.28515625" style="1" customWidth="1"/>
    <col min="2806" max="2806" width="13.42578125" style="1" customWidth="1"/>
    <col min="2807" max="2809" width="10.28515625" style="1" customWidth="1"/>
    <col min="2810" max="3041" width="9.140625" style="1" customWidth="1"/>
    <col min="3042" max="3044" width="6.85546875" style="1"/>
    <col min="3045" max="3045" width="11.7109375" style="1" customWidth="1"/>
    <col min="3046" max="3046" width="7.28515625" style="1" bestFit="1" customWidth="1"/>
    <col min="3047" max="3047" width="3.85546875" style="1" bestFit="1" customWidth="1"/>
    <col min="3048" max="3048" width="10.5703125" style="1" customWidth="1"/>
    <col min="3049" max="3049" width="7" style="1" customWidth="1"/>
    <col min="3050" max="3050" width="5.28515625" style="1" customWidth="1"/>
    <col min="3051" max="3051" width="8.140625" style="1" customWidth="1"/>
    <col min="3052" max="3052" width="5.5703125" style="1" customWidth="1"/>
    <col min="3053" max="3053" width="58.42578125" style="1" customWidth="1"/>
    <col min="3054" max="3054" width="8.28515625" style="1" customWidth="1"/>
    <col min="3055" max="3055" width="14.28515625" style="1" customWidth="1"/>
    <col min="3056" max="3059" width="0" style="1" hidden="1" customWidth="1"/>
    <col min="3060" max="3060" width="9.140625" style="1" customWidth="1"/>
    <col min="3061" max="3061" width="11.28515625" style="1" customWidth="1"/>
    <col min="3062" max="3062" width="13.42578125" style="1" customWidth="1"/>
    <col min="3063" max="3065" width="10.28515625" style="1" customWidth="1"/>
    <col min="3066" max="3297" width="9.140625" style="1" customWidth="1"/>
    <col min="3298" max="3300" width="6.85546875" style="1"/>
    <col min="3301" max="3301" width="11.7109375" style="1" customWidth="1"/>
    <col min="3302" max="3302" width="7.28515625" style="1" bestFit="1" customWidth="1"/>
    <col min="3303" max="3303" width="3.85546875" style="1" bestFit="1" customWidth="1"/>
    <col min="3304" max="3304" width="10.5703125" style="1" customWidth="1"/>
    <col min="3305" max="3305" width="7" style="1" customWidth="1"/>
    <col min="3306" max="3306" width="5.28515625" style="1" customWidth="1"/>
    <col min="3307" max="3307" width="8.140625" style="1" customWidth="1"/>
    <col min="3308" max="3308" width="5.5703125" style="1" customWidth="1"/>
    <col min="3309" max="3309" width="58.42578125" style="1" customWidth="1"/>
    <col min="3310" max="3310" width="8.28515625" style="1" customWidth="1"/>
    <col min="3311" max="3311" width="14.28515625" style="1" customWidth="1"/>
    <col min="3312" max="3315" width="0" style="1" hidden="1" customWidth="1"/>
    <col min="3316" max="3316" width="9.140625" style="1" customWidth="1"/>
    <col min="3317" max="3317" width="11.28515625" style="1" customWidth="1"/>
    <col min="3318" max="3318" width="13.42578125" style="1" customWidth="1"/>
    <col min="3319" max="3321" width="10.28515625" style="1" customWidth="1"/>
    <col min="3322" max="3553" width="9.140625" style="1" customWidth="1"/>
    <col min="3554" max="3556" width="6.85546875" style="1"/>
    <col min="3557" max="3557" width="11.7109375" style="1" customWidth="1"/>
    <col min="3558" max="3558" width="7.28515625" style="1" bestFit="1" customWidth="1"/>
    <col min="3559" max="3559" width="3.85546875" style="1" bestFit="1" customWidth="1"/>
    <col min="3560" max="3560" width="10.5703125" style="1" customWidth="1"/>
    <col min="3561" max="3561" width="7" style="1" customWidth="1"/>
    <col min="3562" max="3562" width="5.28515625" style="1" customWidth="1"/>
    <col min="3563" max="3563" width="8.140625" style="1" customWidth="1"/>
    <col min="3564" max="3564" width="5.5703125" style="1" customWidth="1"/>
    <col min="3565" max="3565" width="58.42578125" style="1" customWidth="1"/>
    <col min="3566" max="3566" width="8.28515625" style="1" customWidth="1"/>
    <col min="3567" max="3567" width="14.28515625" style="1" customWidth="1"/>
    <col min="3568" max="3571" width="0" style="1" hidden="1" customWidth="1"/>
    <col min="3572" max="3572" width="9.140625" style="1" customWidth="1"/>
    <col min="3573" max="3573" width="11.28515625" style="1" customWidth="1"/>
    <col min="3574" max="3574" width="13.42578125" style="1" customWidth="1"/>
    <col min="3575" max="3577" width="10.28515625" style="1" customWidth="1"/>
    <col min="3578" max="3809" width="9.140625" style="1" customWidth="1"/>
    <col min="3810" max="3812" width="6.85546875" style="1"/>
    <col min="3813" max="3813" width="11.7109375" style="1" customWidth="1"/>
    <col min="3814" max="3814" width="7.28515625" style="1" bestFit="1" customWidth="1"/>
    <col min="3815" max="3815" width="3.85546875" style="1" bestFit="1" customWidth="1"/>
    <col min="3816" max="3816" width="10.5703125" style="1" customWidth="1"/>
    <col min="3817" max="3817" width="7" style="1" customWidth="1"/>
    <col min="3818" max="3818" width="5.28515625" style="1" customWidth="1"/>
    <col min="3819" max="3819" width="8.140625" style="1" customWidth="1"/>
    <col min="3820" max="3820" width="5.5703125" style="1" customWidth="1"/>
    <col min="3821" max="3821" width="58.42578125" style="1" customWidth="1"/>
    <col min="3822" max="3822" width="8.28515625" style="1" customWidth="1"/>
    <col min="3823" max="3823" width="14.28515625" style="1" customWidth="1"/>
    <col min="3824" max="3827" width="0" style="1" hidden="1" customWidth="1"/>
    <col min="3828" max="3828" width="9.140625" style="1" customWidth="1"/>
    <col min="3829" max="3829" width="11.28515625" style="1" customWidth="1"/>
    <col min="3830" max="3830" width="13.42578125" style="1" customWidth="1"/>
    <col min="3831" max="3833" width="10.28515625" style="1" customWidth="1"/>
    <col min="3834" max="4065" width="9.140625" style="1" customWidth="1"/>
    <col min="4066" max="4068" width="6.85546875" style="1"/>
    <col min="4069" max="4069" width="11.7109375" style="1" customWidth="1"/>
    <col min="4070" max="4070" width="7.28515625" style="1" bestFit="1" customWidth="1"/>
    <col min="4071" max="4071" width="3.85546875" style="1" bestFit="1" customWidth="1"/>
    <col min="4072" max="4072" width="10.5703125" style="1" customWidth="1"/>
    <col min="4073" max="4073" width="7" style="1" customWidth="1"/>
    <col min="4074" max="4074" width="5.28515625" style="1" customWidth="1"/>
    <col min="4075" max="4075" width="8.140625" style="1" customWidth="1"/>
    <col min="4076" max="4076" width="5.5703125" style="1" customWidth="1"/>
    <col min="4077" max="4077" width="58.42578125" style="1" customWidth="1"/>
    <col min="4078" max="4078" width="8.28515625" style="1" customWidth="1"/>
    <col min="4079" max="4079" width="14.28515625" style="1" customWidth="1"/>
    <col min="4080" max="4083" width="0" style="1" hidden="1" customWidth="1"/>
    <col min="4084" max="4084" width="9.140625" style="1" customWidth="1"/>
    <col min="4085" max="4085" width="11.28515625" style="1" customWidth="1"/>
    <col min="4086" max="4086" width="13.42578125" style="1" customWidth="1"/>
    <col min="4087" max="4089" width="10.28515625" style="1" customWidth="1"/>
    <col min="4090" max="4321" width="9.140625" style="1" customWidth="1"/>
    <col min="4322" max="4324" width="6.85546875" style="1"/>
    <col min="4325" max="4325" width="11.7109375" style="1" customWidth="1"/>
    <col min="4326" max="4326" width="7.28515625" style="1" bestFit="1" customWidth="1"/>
    <col min="4327" max="4327" width="3.85546875" style="1" bestFit="1" customWidth="1"/>
    <col min="4328" max="4328" width="10.5703125" style="1" customWidth="1"/>
    <col min="4329" max="4329" width="7" style="1" customWidth="1"/>
    <col min="4330" max="4330" width="5.28515625" style="1" customWidth="1"/>
    <col min="4331" max="4331" width="8.140625" style="1" customWidth="1"/>
    <col min="4332" max="4332" width="5.5703125" style="1" customWidth="1"/>
    <col min="4333" max="4333" width="58.42578125" style="1" customWidth="1"/>
    <col min="4334" max="4334" width="8.28515625" style="1" customWidth="1"/>
    <col min="4335" max="4335" width="14.28515625" style="1" customWidth="1"/>
    <col min="4336" max="4339" width="0" style="1" hidden="1" customWidth="1"/>
    <col min="4340" max="4340" width="9.140625" style="1" customWidth="1"/>
    <col min="4341" max="4341" width="11.28515625" style="1" customWidth="1"/>
    <col min="4342" max="4342" width="13.42578125" style="1" customWidth="1"/>
    <col min="4343" max="4345" width="10.28515625" style="1" customWidth="1"/>
    <col min="4346" max="4577" width="9.140625" style="1" customWidth="1"/>
    <col min="4578" max="4580" width="6.85546875" style="1"/>
    <col min="4581" max="4581" width="11.7109375" style="1" customWidth="1"/>
    <col min="4582" max="4582" width="7.28515625" style="1" bestFit="1" customWidth="1"/>
    <col min="4583" max="4583" width="3.85546875" style="1" bestFit="1" customWidth="1"/>
    <col min="4584" max="4584" width="10.5703125" style="1" customWidth="1"/>
    <col min="4585" max="4585" width="7" style="1" customWidth="1"/>
    <col min="4586" max="4586" width="5.28515625" style="1" customWidth="1"/>
    <col min="4587" max="4587" width="8.140625" style="1" customWidth="1"/>
    <col min="4588" max="4588" width="5.5703125" style="1" customWidth="1"/>
    <col min="4589" max="4589" width="58.42578125" style="1" customWidth="1"/>
    <col min="4590" max="4590" width="8.28515625" style="1" customWidth="1"/>
    <col min="4591" max="4591" width="14.28515625" style="1" customWidth="1"/>
    <col min="4592" max="4595" width="0" style="1" hidden="1" customWidth="1"/>
    <col min="4596" max="4596" width="9.140625" style="1" customWidth="1"/>
    <col min="4597" max="4597" width="11.28515625" style="1" customWidth="1"/>
    <col min="4598" max="4598" width="13.42578125" style="1" customWidth="1"/>
    <col min="4599" max="4601" width="10.28515625" style="1" customWidth="1"/>
    <col min="4602" max="4833" width="9.140625" style="1" customWidth="1"/>
    <col min="4834" max="4836" width="6.85546875" style="1"/>
    <col min="4837" max="4837" width="11.7109375" style="1" customWidth="1"/>
    <col min="4838" max="4838" width="7.28515625" style="1" bestFit="1" customWidth="1"/>
    <col min="4839" max="4839" width="3.85546875" style="1" bestFit="1" customWidth="1"/>
    <col min="4840" max="4840" width="10.5703125" style="1" customWidth="1"/>
    <col min="4841" max="4841" width="7" style="1" customWidth="1"/>
    <col min="4842" max="4842" width="5.28515625" style="1" customWidth="1"/>
    <col min="4843" max="4843" width="8.140625" style="1" customWidth="1"/>
    <col min="4844" max="4844" width="5.5703125" style="1" customWidth="1"/>
    <col min="4845" max="4845" width="58.42578125" style="1" customWidth="1"/>
    <col min="4846" max="4846" width="8.28515625" style="1" customWidth="1"/>
    <col min="4847" max="4847" width="14.28515625" style="1" customWidth="1"/>
    <col min="4848" max="4851" width="0" style="1" hidden="1" customWidth="1"/>
    <col min="4852" max="4852" width="9.140625" style="1" customWidth="1"/>
    <col min="4853" max="4853" width="11.28515625" style="1" customWidth="1"/>
    <col min="4854" max="4854" width="13.42578125" style="1" customWidth="1"/>
    <col min="4855" max="4857" width="10.28515625" style="1" customWidth="1"/>
    <col min="4858" max="5089" width="9.140625" style="1" customWidth="1"/>
    <col min="5090" max="5092" width="6.85546875" style="1"/>
    <col min="5093" max="5093" width="11.7109375" style="1" customWidth="1"/>
    <col min="5094" max="5094" width="7.28515625" style="1" bestFit="1" customWidth="1"/>
    <col min="5095" max="5095" width="3.85546875" style="1" bestFit="1" customWidth="1"/>
    <col min="5096" max="5096" width="10.5703125" style="1" customWidth="1"/>
    <col min="5097" max="5097" width="7" style="1" customWidth="1"/>
    <col min="5098" max="5098" width="5.28515625" style="1" customWidth="1"/>
    <col min="5099" max="5099" width="8.140625" style="1" customWidth="1"/>
    <col min="5100" max="5100" width="5.5703125" style="1" customWidth="1"/>
    <col min="5101" max="5101" width="58.42578125" style="1" customWidth="1"/>
    <col min="5102" max="5102" width="8.28515625" style="1" customWidth="1"/>
    <col min="5103" max="5103" width="14.28515625" style="1" customWidth="1"/>
    <col min="5104" max="5107" width="0" style="1" hidden="1" customWidth="1"/>
    <col min="5108" max="5108" width="9.140625" style="1" customWidth="1"/>
    <col min="5109" max="5109" width="11.28515625" style="1" customWidth="1"/>
    <col min="5110" max="5110" width="13.42578125" style="1" customWidth="1"/>
    <col min="5111" max="5113" width="10.28515625" style="1" customWidth="1"/>
    <col min="5114" max="5345" width="9.140625" style="1" customWidth="1"/>
    <col min="5346" max="5348" width="6.85546875" style="1"/>
    <col min="5349" max="5349" width="11.7109375" style="1" customWidth="1"/>
    <col min="5350" max="5350" width="7.28515625" style="1" bestFit="1" customWidth="1"/>
    <col min="5351" max="5351" width="3.85546875" style="1" bestFit="1" customWidth="1"/>
    <col min="5352" max="5352" width="10.5703125" style="1" customWidth="1"/>
    <col min="5353" max="5353" width="7" style="1" customWidth="1"/>
    <col min="5354" max="5354" width="5.28515625" style="1" customWidth="1"/>
    <col min="5355" max="5355" width="8.140625" style="1" customWidth="1"/>
    <col min="5356" max="5356" width="5.5703125" style="1" customWidth="1"/>
    <col min="5357" max="5357" width="58.42578125" style="1" customWidth="1"/>
    <col min="5358" max="5358" width="8.28515625" style="1" customWidth="1"/>
    <col min="5359" max="5359" width="14.28515625" style="1" customWidth="1"/>
    <col min="5360" max="5363" width="0" style="1" hidden="1" customWidth="1"/>
    <col min="5364" max="5364" width="9.140625" style="1" customWidth="1"/>
    <col min="5365" max="5365" width="11.28515625" style="1" customWidth="1"/>
    <col min="5366" max="5366" width="13.42578125" style="1" customWidth="1"/>
    <col min="5367" max="5369" width="10.28515625" style="1" customWidth="1"/>
    <col min="5370" max="5601" width="9.140625" style="1" customWidth="1"/>
    <col min="5602" max="5604" width="6.85546875" style="1"/>
    <col min="5605" max="5605" width="11.7109375" style="1" customWidth="1"/>
    <col min="5606" max="5606" width="7.28515625" style="1" bestFit="1" customWidth="1"/>
    <col min="5607" max="5607" width="3.85546875" style="1" bestFit="1" customWidth="1"/>
    <col min="5608" max="5608" width="10.5703125" style="1" customWidth="1"/>
    <col min="5609" max="5609" width="7" style="1" customWidth="1"/>
    <col min="5610" max="5610" width="5.28515625" style="1" customWidth="1"/>
    <col min="5611" max="5611" width="8.140625" style="1" customWidth="1"/>
    <col min="5612" max="5612" width="5.5703125" style="1" customWidth="1"/>
    <col min="5613" max="5613" width="58.42578125" style="1" customWidth="1"/>
    <col min="5614" max="5614" width="8.28515625" style="1" customWidth="1"/>
    <col min="5615" max="5615" width="14.28515625" style="1" customWidth="1"/>
    <col min="5616" max="5619" width="0" style="1" hidden="1" customWidth="1"/>
    <col min="5620" max="5620" width="9.140625" style="1" customWidth="1"/>
    <col min="5621" max="5621" width="11.28515625" style="1" customWidth="1"/>
    <col min="5622" max="5622" width="13.42578125" style="1" customWidth="1"/>
    <col min="5623" max="5625" width="10.28515625" style="1" customWidth="1"/>
    <col min="5626" max="5857" width="9.140625" style="1" customWidth="1"/>
    <col min="5858" max="5860" width="6.85546875" style="1"/>
    <col min="5861" max="5861" width="11.7109375" style="1" customWidth="1"/>
    <col min="5862" max="5862" width="7.28515625" style="1" bestFit="1" customWidth="1"/>
    <col min="5863" max="5863" width="3.85546875" style="1" bestFit="1" customWidth="1"/>
    <col min="5864" max="5864" width="10.5703125" style="1" customWidth="1"/>
    <col min="5865" max="5865" width="7" style="1" customWidth="1"/>
    <col min="5866" max="5866" width="5.28515625" style="1" customWidth="1"/>
    <col min="5867" max="5867" width="8.140625" style="1" customWidth="1"/>
    <col min="5868" max="5868" width="5.5703125" style="1" customWidth="1"/>
    <col min="5869" max="5869" width="58.42578125" style="1" customWidth="1"/>
    <col min="5870" max="5870" width="8.28515625" style="1" customWidth="1"/>
    <col min="5871" max="5871" width="14.28515625" style="1" customWidth="1"/>
    <col min="5872" max="5875" width="0" style="1" hidden="1" customWidth="1"/>
    <col min="5876" max="5876" width="9.140625" style="1" customWidth="1"/>
    <col min="5877" max="5877" width="11.28515625" style="1" customWidth="1"/>
    <col min="5878" max="5878" width="13.42578125" style="1" customWidth="1"/>
    <col min="5879" max="5881" width="10.28515625" style="1" customWidth="1"/>
    <col min="5882" max="6113" width="9.140625" style="1" customWidth="1"/>
    <col min="6114" max="6116" width="6.85546875" style="1"/>
    <col min="6117" max="6117" width="11.7109375" style="1" customWidth="1"/>
    <col min="6118" max="6118" width="7.28515625" style="1" bestFit="1" customWidth="1"/>
    <col min="6119" max="6119" width="3.85546875" style="1" bestFit="1" customWidth="1"/>
    <col min="6120" max="6120" width="10.5703125" style="1" customWidth="1"/>
    <col min="6121" max="6121" width="7" style="1" customWidth="1"/>
    <col min="6122" max="6122" width="5.28515625" style="1" customWidth="1"/>
    <col min="6123" max="6123" width="8.140625" style="1" customWidth="1"/>
    <col min="6124" max="6124" width="5.5703125" style="1" customWidth="1"/>
    <col min="6125" max="6125" width="58.42578125" style="1" customWidth="1"/>
    <col min="6126" max="6126" width="8.28515625" style="1" customWidth="1"/>
    <col min="6127" max="6127" width="14.28515625" style="1" customWidth="1"/>
    <col min="6128" max="6131" width="0" style="1" hidden="1" customWidth="1"/>
    <col min="6132" max="6132" width="9.140625" style="1" customWidth="1"/>
    <col min="6133" max="6133" width="11.28515625" style="1" customWidth="1"/>
    <col min="6134" max="6134" width="13.42578125" style="1" customWidth="1"/>
    <col min="6135" max="6137" width="10.28515625" style="1" customWidth="1"/>
    <col min="6138" max="6369" width="9.140625" style="1" customWidth="1"/>
    <col min="6370" max="6372" width="6.85546875" style="1"/>
    <col min="6373" max="6373" width="11.7109375" style="1" customWidth="1"/>
    <col min="6374" max="6374" width="7.28515625" style="1" bestFit="1" customWidth="1"/>
    <col min="6375" max="6375" width="3.85546875" style="1" bestFit="1" customWidth="1"/>
    <col min="6376" max="6376" width="10.5703125" style="1" customWidth="1"/>
    <col min="6377" max="6377" width="7" style="1" customWidth="1"/>
    <col min="6378" max="6378" width="5.28515625" style="1" customWidth="1"/>
    <col min="6379" max="6379" width="8.140625" style="1" customWidth="1"/>
    <col min="6380" max="6380" width="5.5703125" style="1" customWidth="1"/>
    <col min="6381" max="6381" width="58.42578125" style="1" customWidth="1"/>
    <col min="6382" max="6382" width="8.28515625" style="1" customWidth="1"/>
    <col min="6383" max="6383" width="14.28515625" style="1" customWidth="1"/>
    <col min="6384" max="6387" width="0" style="1" hidden="1" customWidth="1"/>
    <col min="6388" max="6388" width="9.140625" style="1" customWidth="1"/>
    <col min="6389" max="6389" width="11.28515625" style="1" customWidth="1"/>
    <col min="6390" max="6390" width="13.42578125" style="1" customWidth="1"/>
    <col min="6391" max="6393" width="10.28515625" style="1" customWidth="1"/>
    <col min="6394" max="6625" width="9.140625" style="1" customWidth="1"/>
    <col min="6626" max="6628" width="6.85546875" style="1"/>
    <col min="6629" max="6629" width="11.7109375" style="1" customWidth="1"/>
    <col min="6630" max="6630" width="7.28515625" style="1" bestFit="1" customWidth="1"/>
    <col min="6631" max="6631" width="3.85546875" style="1" bestFit="1" customWidth="1"/>
    <col min="6632" max="6632" width="10.5703125" style="1" customWidth="1"/>
    <col min="6633" max="6633" width="7" style="1" customWidth="1"/>
    <col min="6634" max="6634" width="5.28515625" style="1" customWidth="1"/>
    <col min="6635" max="6635" width="8.140625" style="1" customWidth="1"/>
    <col min="6636" max="6636" width="5.5703125" style="1" customWidth="1"/>
    <col min="6637" max="6637" width="58.42578125" style="1" customWidth="1"/>
    <col min="6638" max="6638" width="8.28515625" style="1" customWidth="1"/>
    <col min="6639" max="6639" width="14.28515625" style="1" customWidth="1"/>
    <col min="6640" max="6643" width="0" style="1" hidden="1" customWidth="1"/>
    <col min="6644" max="6644" width="9.140625" style="1" customWidth="1"/>
    <col min="6645" max="6645" width="11.28515625" style="1" customWidth="1"/>
    <col min="6646" max="6646" width="13.42578125" style="1" customWidth="1"/>
    <col min="6647" max="6649" width="10.28515625" style="1" customWidth="1"/>
    <col min="6650" max="6881" width="9.140625" style="1" customWidth="1"/>
    <col min="6882" max="6884" width="6.85546875" style="1"/>
    <col min="6885" max="6885" width="11.7109375" style="1" customWidth="1"/>
    <col min="6886" max="6886" width="7.28515625" style="1" bestFit="1" customWidth="1"/>
    <col min="6887" max="6887" width="3.85546875" style="1" bestFit="1" customWidth="1"/>
    <col min="6888" max="6888" width="10.5703125" style="1" customWidth="1"/>
    <col min="6889" max="6889" width="7" style="1" customWidth="1"/>
    <col min="6890" max="6890" width="5.28515625" style="1" customWidth="1"/>
    <col min="6891" max="6891" width="8.140625" style="1" customWidth="1"/>
    <col min="6892" max="6892" width="5.5703125" style="1" customWidth="1"/>
    <col min="6893" max="6893" width="58.42578125" style="1" customWidth="1"/>
    <col min="6894" max="6894" width="8.28515625" style="1" customWidth="1"/>
    <col min="6895" max="6895" width="14.28515625" style="1" customWidth="1"/>
    <col min="6896" max="6899" width="0" style="1" hidden="1" customWidth="1"/>
    <col min="6900" max="6900" width="9.140625" style="1" customWidth="1"/>
    <col min="6901" max="6901" width="11.28515625" style="1" customWidth="1"/>
    <col min="6902" max="6902" width="13.42578125" style="1" customWidth="1"/>
    <col min="6903" max="6905" width="10.28515625" style="1" customWidth="1"/>
    <col min="6906" max="7137" width="9.140625" style="1" customWidth="1"/>
    <col min="7138" max="7140" width="6.85546875" style="1"/>
    <col min="7141" max="7141" width="11.7109375" style="1" customWidth="1"/>
    <col min="7142" max="7142" width="7.28515625" style="1" bestFit="1" customWidth="1"/>
    <col min="7143" max="7143" width="3.85546875" style="1" bestFit="1" customWidth="1"/>
    <col min="7144" max="7144" width="10.5703125" style="1" customWidth="1"/>
    <col min="7145" max="7145" width="7" style="1" customWidth="1"/>
    <col min="7146" max="7146" width="5.28515625" style="1" customWidth="1"/>
    <col min="7147" max="7147" width="8.140625" style="1" customWidth="1"/>
    <col min="7148" max="7148" width="5.5703125" style="1" customWidth="1"/>
    <col min="7149" max="7149" width="58.42578125" style="1" customWidth="1"/>
    <col min="7150" max="7150" width="8.28515625" style="1" customWidth="1"/>
    <col min="7151" max="7151" width="14.28515625" style="1" customWidth="1"/>
    <col min="7152" max="7155" width="0" style="1" hidden="1" customWidth="1"/>
    <col min="7156" max="7156" width="9.140625" style="1" customWidth="1"/>
    <col min="7157" max="7157" width="11.28515625" style="1" customWidth="1"/>
    <col min="7158" max="7158" width="13.42578125" style="1" customWidth="1"/>
    <col min="7159" max="7161" width="10.28515625" style="1" customWidth="1"/>
    <col min="7162" max="7393" width="9.140625" style="1" customWidth="1"/>
    <col min="7394" max="7396" width="6.85546875" style="1"/>
    <col min="7397" max="7397" width="11.7109375" style="1" customWidth="1"/>
    <col min="7398" max="7398" width="7.28515625" style="1" bestFit="1" customWidth="1"/>
    <col min="7399" max="7399" width="3.85546875" style="1" bestFit="1" customWidth="1"/>
    <col min="7400" max="7400" width="10.5703125" style="1" customWidth="1"/>
    <col min="7401" max="7401" width="7" style="1" customWidth="1"/>
    <col min="7402" max="7402" width="5.28515625" style="1" customWidth="1"/>
    <col min="7403" max="7403" width="8.140625" style="1" customWidth="1"/>
    <col min="7404" max="7404" width="5.5703125" style="1" customWidth="1"/>
    <col min="7405" max="7405" width="58.42578125" style="1" customWidth="1"/>
    <col min="7406" max="7406" width="8.28515625" style="1" customWidth="1"/>
    <col min="7407" max="7407" width="14.28515625" style="1" customWidth="1"/>
    <col min="7408" max="7411" width="0" style="1" hidden="1" customWidth="1"/>
    <col min="7412" max="7412" width="9.140625" style="1" customWidth="1"/>
    <col min="7413" max="7413" width="11.28515625" style="1" customWidth="1"/>
    <col min="7414" max="7414" width="13.42578125" style="1" customWidth="1"/>
    <col min="7415" max="7417" width="10.28515625" style="1" customWidth="1"/>
    <col min="7418" max="7649" width="9.140625" style="1" customWidth="1"/>
    <col min="7650" max="7652" width="6.85546875" style="1"/>
    <col min="7653" max="7653" width="11.7109375" style="1" customWidth="1"/>
    <col min="7654" max="7654" width="7.28515625" style="1" bestFit="1" customWidth="1"/>
    <col min="7655" max="7655" width="3.85546875" style="1" bestFit="1" customWidth="1"/>
    <col min="7656" max="7656" width="10.5703125" style="1" customWidth="1"/>
    <col min="7657" max="7657" width="7" style="1" customWidth="1"/>
    <col min="7658" max="7658" width="5.28515625" style="1" customWidth="1"/>
    <col min="7659" max="7659" width="8.140625" style="1" customWidth="1"/>
    <col min="7660" max="7660" width="5.5703125" style="1" customWidth="1"/>
    <col min="7661" max="7661" width="58.42578125" style="1" customWidth="1"/>
    <col min="7662" max="7662" width="8.28515625" style="1" customWidth="1"/>
    <col min="7663" max="7663" width="14.28515625" style="1" customWidth="1"/>
    <col min="7664" max="7667" width="0" style="1" hidden="1" customWidth="1"/>
    <col min="7668" max="7668" width="9.140625" style="1" customWidth="1"/>
    <col min="7669" max="7669" width="11.28515625" style="1" customWidth="1"/>
    <col min="7670" max="7670" width="13.42578125" style="1" customWidth="1"/>
    <col min="7671" max="7673" width="10.28515625" style="1" customWidth="1"/>
    <col min="7674" max="7905" width="9.140625" style="1" customWidth="1"/>
    <col min="7906" max="7908" width="6.85546875" style="1"/>
    <col min="7909" max="7909" width="11.7109375" style="1" customWidth="1"/>
    <col min="7910" max="7910" width="7.28515625" style="1" bestFit="1" customWidth="1"/>
    <col min="7911" max="7911" width="3.85546875" style="1" bestFit="1" customWidth="1"/>
    <col min="7912" max="7912" width="10.5703125" style="1" customWidth="1"/>
    <col min="7913" max="7913" width="7" style="1" customWidth="1"/>
    <col min="7914" max="7914" width="5.28515625" style="1" customWidth="1"/>
    <col min="7915" max="7915" width="8.140625" style="1" customWidth="1"/>
    <col min="7916" max="7916" width="5.5703125" style="1" customWidth="1"/>
    <col min="7917" max="7917" width="58.42578125" style="1" customWidth="1"/>
    <col min="7918" max="7918" width="8.28515625" style="1" customWidth="1"/>
    <col min="7919" max="7919" width="14.28515625" style="1" customWidth="1"/>
    <col min="7920" max="7923" width="0" style="1" hidden="1" customWidth="1"/>
    <col min="7924" max="7924" width="9.140625" style="1" customWidth="1"/>
    <col min="7925" max="7925" width="11.28515625" style="1" customWidth="1"/>
    <col min="7926" max="7926" width="13.42578125" style="1" customWidth="1"/>
    <col min="7927" max="7929" width="10.28515625" style="1" customWidth="1"/>
    <col min="7930" max="8161" width="9.140625" style="1" customWidth="1"/>
    <col min="8162" max="8164" width="6.85546875" style="1"/>
    <col min="8165" max="8165" width="11.7109375" style="1" customWidth="1"/>
    <col min="8166" max="8166" width="7.28515625" style="1" bestFit="1" customWidth="1"/>
    <col min="8167" max="8167" width="3.85546875" style="1" bestFit="1" customWidth="1"/>
    <col min="8168" max="8168" width="10.5703125" style="1" customWidth="1"/>
    <col min="8169" max="8169" width="7" style="1" customWidth="1"/>
    <col min="8170" max="8170" width="5.28515625" style="1" customWidth="1"/>
    <col min="8171" max="8171" width="8.140625" style="1" customWidth="1"/>
    <col min="8172" max="8172" width="5.5703125" style="1" customWidth="1"/>
    <col min="8173" max="8173" width="58.42578125" style="1" customWidth="1"/>
    <col min="8174" max="8174" width="8.28515625" style="1" customWidth="1"/>
    <col min="8175" max="8175" width="14.28515625" style="1" customWidth="1"/>
    <col min="8176" max="8179" width="0" style="1" hidden="1" customWidth="1"/>
    <col min="8180" max="8180" width="9.140625" style="1" customWidth="1"/>
    <col min="8181" max="8181" width="11.28515625" style="1" customWidth="1"/>
    <col min="8182" max="8182" width="13.42578125" style="1" customWidth="1"/>
    <col min="8183" max="8185" width="10.28515625" style="1" customWidth="1"/>
    <col min="8186" max="8417" width="9.140625" style="1" customWidth="1"/>
    <col min="8418" max="8420" width="6.85546875" style="1"/>
    <col min="8421" max="8421" width="11.7109375" style="1" customWidth="1"/>
    <col min="8422" max="8422" width="7.28515625" style="1" bestFit="1" customWidth="1"/>
    <col min="8423" max="8423" width="3.85546875" style="1" bestFit="1" customWidth="1"/>
    <col min="8424" max="8424" width="10.5703125" style="1" customWidth="1"/>
    <col min="8425" max="8425" width="7" style="1" customWidth="1"/>
    <col min="8426" max="8426" width="5.28515625" style="1" customWidth="1"/>
    <col min="8427" max="8427" width="8.140625" style="1" customWidth="1"/>
    <col min="8428" max="8428" width="5.5703125" style="1" customWidth="1"/>
    <col min="8429" max="8429" width="58.42578125" style="1" customWidth="1"/>
    <col min="8430" max="8430" width="8.28515625" style="1" customWidth="1"/>
    <col min="8431" max="8431" width="14.28515625" style="1" customWidth="1"/>
    <col min="8432" max="8435" width="0" style="1" hidden="1" customWidth="1"/>
    <col min="8436" max="8436" width="9.140625" style="1" customWidth="1"/>
    <col min="8437" max="8437" width="11.28515625" style="1" customWidth="1"/>
    <col min="8438" max="8438" width="13.42578125" style="1" customWidth="1"/>
    <col min="8439" max="8441" width="10.28515625" style="1" customWidth="1"/>
    <col min="8442" max="8673" width="9.140625" style="1" customWidth="1"/>
    <col min="8674" max="8676" width="6.85546875" style="1"/>
    <col min="8677" max="8677" width="11.7109375" style="1" customWidth="1"/>
    <col min="8678" max="8678" width="7.28515625" style="1" bestFit="1" customWidth="1"/>
    <col min="8679" max="8679" width="3.85546875" style="1" bestFit="1" customWidth="1"/>
    <col min="8680" max="8680" width="10.5703125" style="1" customWidth="1"/>
    <col min="8681" max="8681" width="7" style="1" customWidth="1"/>
    <col min="8682" max="8682" width="5.28515625" style="1" customWidth="1"/>
    <col min="8683" max="8683" width="8.140625" style="1" customWidth="1"/>
    <col min="8684" max="8684" width="5.5703125" style="1" customWidth="1"/>
    <col min="8685" max="8685" width="58.42578125" style="1" customWidth="1"/>
    <col min="8686" max="8686" width="8.28515625" style="1" customWidth="1"/>
    <col min="8687" max="8687" width="14.28515625" style="1" customWidth="1"/>
    <col min="8688" max="8691" width="0" style="1" hidden="1" customWidth="1"/>
    <col min="8692" max="8692" width="9.140625" style="1" customWidth="1"/>
    <col min="8693" max="8693" width="11.28515625" style="1" customWidth="1"/>
    <col min="8694" max="8694" width="13.42578125" style="1" customWidth="1"/>
    <col min="8695" max="8697" width="10.28515625" style="1" customWidth="1"/>
    <col min="8698" max="8929" width="9.140625" style="1" customWidth="1"/>
    <col min="8930" max="8932" width="6.85546875" style="1"/>
    <col min="8933" max="8933" width="11.7109375" style="1" customWidth="1"/>
    <col min="8934" max="8934" width="7.28515625" style="1" bestFit="1" customWidth="1"/>
    <col min="8935" max="8935" width="3.85546875" style="1" bestFit="1" customWidth="1"/>
    <col min="8936" max="8936" width="10.5703125" style="1" customWidth="1"/>
    <col min="8937" max="8937" width="7" style="1" customWidth="1"/>
    <col min="8938" max="8938" width="5.28515625" style="1" customWidth="1"/>
    <col min="8939" max="8939" width="8.140625" style="1" customWidth="1"/>
    <col min="8940" max="8940" width="5.5703125" style="1" customWidth="1"/>
    <col min="8941" max="8941" width="58.42578125" style="1" customWidth="1"/>
    <col min="8942" max="8942" width="8.28515625" style="1" customWidth="1"/>
    <col min="8943" max="8943" width="14.28515625" style="1" customWidth="1"/>
    <col min="8944" max="8947" width="0" style="1" hidden="1" customWidth="1"/>
    <col min="8948" max="8948" width="9.140625" style="1" customWidth="1"/>
    <col min="8949" max="8949" width="11.28515625" style="1" customWidth="1"/>
    <col min="8950" max="8950" width="13.42578125" style="1" customWidth="1"/>
    <col min="8951" max="8953" width="10.28515625" style="1" customWidth="1"/>
    <col min="8954" max="9185" width="9.140625" style="1" customWidth="1"/>
    <col min="9186" max="9188" width="6.85546875" style="1"/>
    <col min="9189" max="9189" width="11.7109375" style="1" customWidth="1"/>
    <col min="9190" max="9190" width="7.28515625" style="1" bestFit="1" customWidth="1"/>
    <col min="9191" max="9191" width="3.85546875" style="1" bestFit="1" customWidth="1"/>
    <col min="9192" max="9192" width="10.5703125" style="1" customWidth="1"/>
    <col min="9193" max="9193" width="7" style="1" customWidth="1"/>
    <col min="9194" max="9194" width="5.28515625" style="1" customWidth="1"/>
    <col min="9195" max="9195" width="8.140625" style="1" customWidth="1"/>
    <col min="9196" max="9196" width="5.5703125" style="1" customWidth="1"/>
    <col min="9197" max="9197" width="58.42578125" style="1" customWidth="1"/>
    <col min="9198" max="9198" width="8.28515625" style="1" customWidth="1"/>
    <col min="9199" max="9199" width="14.28515625" style="1" customWidth="1"/>
    <col min="9200" max="9203" width="0" style="1" hidden="1" customWidth="1"/>
    <col min="9204" max="9204" width="9.140625" style="1" customWidth="1"/>
    <col min="9205" max="9205" width="11.28515625" style="1" customWidth="1"/>
    <col min="9206" max="9206" width="13.42578125" style="1" customWidth="1"/>
    <col min="9207" max="9209" width="10.28515625" style="1" customWidth="1"/>
    <col min="9210" max="9441" width="9.140625" style="1" customWidth="1"/>
    <col min="9442" max="9444" width="6.85546875" style="1"/>
    <col min="9445" max="9445" width="11.7109375" style="1" customWidth="1"/>
    <col min="9446" max="9446" width="7.28515625" style="1" bestFit="1" customWidth="1"/>
    <col min="9447" max="9447" width="3.85546875" style="1" bestFit="1" customWidth="1"/>
    <col min="9448" max="9448" width="10.5703125" style="1" customWidth="1"/>
    <col min="9449" max="9449" width="7" style="1" customWidth="1"/>
    <col min="9450" max="9450" width="5.28515625" style="1" customWidth="1"/>
    <col min="9451" max="9451" width="8.140625" style="1" customWidth="1"/>
    <col min="9452" max="9452" width="5.5703125" style="1" customWidth="1"/>
    <col min="9453" max="9453" width="58.42578125" style="1" customWidth="1"/>
    <col min="9454" max="9454" width="8.28515625" style="1" customWidth="1"/>
    <col min="9455" max="9455" width="14.28515625" style="1" customWidth="1"/>
    <col min="9456" max="9459" width="0" style="1" hidden="1" customWidth="1"/>
    <col min="9460" max="9460" width="9.140625" style="1" customWidth="1"/>
    <col min="9461" max="9461" width="11.28515625" style="1" customWidth="1"/>
    <col min="9462" max="9462" width="13.42578125" style="1" customWidth="1"/>
    <col min="9463" max="9465" width="10.28515625" style="1" customWidth="1"/>
    <col min="9466" max="9697" width="9.140625" style="1" customWidth="1"/>
    <col min="9698" max="9700" width="6.85546875" style="1"/>
    <col min="9701" max="9701" width="11.7109375" style="1" customWidth="1"/>
    <col min="9702" max="9702" width="7.28515625" style="1" bestFit="1" customWidth="1"/>
    <col min="9703" max="9703" width="3.85546875" style="1" bestFit="1" customWidth="1"/>
    <col min="9704" max="9704" width="10.5703125" style="1" customWidth="1"/>
    <col min="9705" max="9705" width="7" style="1" customWidth="1"/>
    <col min="9706" max="9706" width="5.28515625" style="1" customWidth="1"/>
    <col min="9707" max="9707" width="8.140625" style="1" customWidth="1"/>
    <col min="9708" max="9708" width="5.5703125" style="1" customWidth="1"/>
    <col min="9709" max="9709" width="58.42578125" style="1" customWidth="1"/>
    <col min="9710" max="9710" width="8.28515625" style="1" customWidth="1"/>
    <col min="9711" max="9711" width="14.28515625" style="1" customWidth="1"/>
    <col min="9712" max="9715" width="0" style="1" hidden="1" customWidth="1"/>
    <col min="9716" max="9716" width="9.140625" style="1" customWidth="1"/>
    <col min="9717" max="9717" width="11.28515625" style="1" customWidth="1"/>
    <col min="9718" max="9718" width="13.42578125" style="1" customWidth="1"/>
    <col min="9719" max="9721" width="10.28515625" style="1" customWidth="1"/>
    <col min="9722" max="9953" width="9.140625" style="1" customWidth="1"/>
    <col min="9954" max="9956" width="6.85546875" style="1"/>
    <col min="9957" max="9957" width="11.7109375" style="1" customWidth="1"/>
    <col min="9958" max="9958" width="7.28515625" style="1" bestFit="1" customWidth="1"/>
    <col min="9959" max="9959" width="3.85546875" style="1" bestFit="1" customWidth="1"/>
    <col min="9960" max="9960" width="10.5703125" style="1" customWidth="1"/>
    <col min="9961" max="9961" width="7" style="1" customWidth="1"/>
    <col min="9962" max="9962" width="5.28515625" style="1" customWidth="1"/>
    <col min="9963" max="9963" width="8.140625" style="1" customWidth="1"/>
    <col min="9964" max="9964" width="5.5703125" style="1" customWidth="1"/>
    <col min="9965" max="9965" width="58.42578125" style="1" customWidth="1"/>
    <col min="9966" max="9966" width="8.28515625" style="1" customWidth="1"/>
    <col min="9967" max="9967" width="14.28515625" style="1" customWidth="1"/>
    <col min="9968" max="9971" width="0" style="1" hidden="1" customWidth="1"/>
    <col min="9972" max="9972" width="9.140625" style="1" customWidth="1"/>
    <col min="9973" max="9973" width="11.28515625" style="1" customWidth="1"/>
    <col min="9974" max="9974" width="13.42578125" style="1" customWidth="1"/>
    <col min="9975" max="9977" width="10.28515625" style="1" customWidth="1"/>
    <col min="9978" max="10209" width="9.140625" style="1" customWidth="1"/>
    <col min="10210" max="10212" width="6.85546875" style="1"/>
    <col min="10213" max="10213" width="11.7109375" style="1" customWidth="1"/>
    <col min="10214" max="10214" width="7.28515625" style="1" bestFit="1" customWidth="1"/>
    <col min="10215" max="10215" width="3.85546875" style="1" bestFit="1" customWidth="1"/>
    <col min="10216" max="10216" width="10.5703125" style="1" customWidth="1"/>
    <col min="10217" max="10217" width="7" style="1" customWidth="1"/>
    <col min="10218" max="10218" width="5.28515625" style="1" customWidth="1"/>
    <col min="10219" max="10219" width="8.140625" style="1" customWidth="1"/>
    <col min="10220" max="10220" width="5.5703125" style="1" customWidth="1"/>
    <col min="10221" max="10221" width="58.42578125" style="1" customWidth="1"/>
    <col min="10222" max="10222" width="8.28515625" style="1" customWidth="1"/>
    <col min="10223" max="10223" width="14.28515625" style="1" customWidth="1"/>
    <col min="10224" max="10227" width="0" style="1" hidden="1" customWidth="1"/>
    <col min="10228" max="10228" width="9.140625" style="1" customWidth="1"/>
    <col min="10229" max="10229" width="11.28515625" style="1" customWidth="1"/>
    <col min="10230" max="10230" width="13.42578125" style="1" customWidth="1"/>
    <col min="10231" max="10233" width="10.28515625" style="1" customWidth="1"/>
    <col min="10234" max="10465" width="9.140625" style="1" customWidth="1"/>
    <col min="10466" max="10468" width="6.85546875" style="1"/>
    <col min="10469" max="10469" width="11.7109375" style="1" customWidth="1"/>
    <col min="10470" max="10470" width="7.28515625" style="1" bestFit="1" customWidth="1"/>
    <col min="10471" max="10471" width="3.85546875" style="1" bestFit="1" customWidth="1"/>
    <col min="10472" max="10472" width="10.5703125" style="1" customWidth="1"/>
    <col min="10473" max="10473" width="7" style="1" customWidth="1"/>
    <col min="10474" max="10474" width="5.28515625" style="1" customWidth="1"/>
    <col min="10475" max="10475" width="8.140625" style="1" customWidth="1"/>
    <col min="10476" max="10476" width="5.5703125" style="1" customWidth="1"/>
    <col min="10477" max="10477" width="58.42578125" style="1" customWidth="1"/>
    <col min="10478" max="10478" width="8.28515625" style="1" customWidth="1"/>
    <col min="10479" max="10479" width="14.28515625" style="1" customWidth="1"/>
    <col min="10480" max="10483" width="0" style="1" hidden="1" customWidth="1"/>
    <col min="10484" max="10484" width="9.140625" style="1" customWidth="1"/>
    <col min="10485" max="10485" width="11.28515625" style="1" customWidth="1"/>
    <col min="10486" max="10486" width="13.42578125" style="1" customWidth="1"/>
    <col min="10487" max="10489" width="10.28515625" style="1" customWidth="1"/>
    <col min="10490" max="10721" width="9.140625" style="1" customWidth="1"/>
    <col min="10722" max="10724" width="6.85546875" style="1"/>
    <col min="10725" max="10725" width="11.7109375" style="1" customWidth="1"/>
    <col min="10726" max="10726" width="7.28515625" style="1" bestFit="1" customWidth="1"/>
    <col min="10727" max="10727" width="3.85546875" style="1" bestFit="1" customWidth="1"/>
    <col min="10728" max="10728" width="10.5703125" style="1" customWidth="1"/>
    <col min="10729" max="10729" width="7" style="1" customWidth="1"/>
    <col min="10730" max="10730" width="5.28515625" style="1" customWidth="1"/>
    <col min="10731" max="10731" width="8.140625" style="1" customWidth="1"/>
    <col min="10732" max="10732" width="5.5703125" style="1" customWidth="1"/>
    <col min="10733" max="10733" width="58.42578125" style="1" customWidth="1"/>
    <col min="10734" max="10734" width="8.28515625" style="1" customWidth="1"/>
    <col min="10735" max="10735" width="14.28515625" style="1" customWidth="1"/>
    <col min="10736" max="10739" width="0" style="1" hidden="1" customWidth="1"/>
    <col min="10740" max="10740" width="9.140625" style="1" customWidth="1"/>
    <col min="10741" max="10741" width="11.28515625" style="1" customWidth="1"/>
    <col min="10742" max="10742" width="13.42578125" style="1" customWidth="1"/>
    <col min="10743" max="10745" width="10.28515625" style="1" customWidth="1"/>
    <col min="10746" max="10977" width="9.140625" style="1" customWidth="1"/>
    <col min="10978" max="10980" width="6.85546875" style="1"/>
    <col min="10981" max="10981" width="11.7109375" style="1" customWidth="1"/>
    <col min="10982" max="10982" width="7.28515625" style="1" bestFit="1" customWidth="1"/>
    <col min="10983" max="10983" width="3.85546875" style="1" bestFit="1" customWidth="1"/>
    <col min="10984" max="10984" width="10.5703125" style="1" customWidth="1"/>
    <col min="10985" max="10985" width="7" style="1" customWidth="1"/>
    <col min="10986" max="10986" width="5.28515625" style="1" customWidth="1"/>
    <col min="10987" max="10987" width="8.140625" style="1" customWidth="1"/>
    <col min="10988" max="10988" width="5.5703125" style="1" customWidth="1"/>
    <col min="10989" max="10989" width="58.42578125" style="1" customWidth="1"/>
    <col min="10990" max="10990" width="8.28515625" style="1" customWidth="1"/>
    <col min="10991" max="10991" width="14.28515625" style="1" customWidth="1"/>
    <col min="10992" max="10995" width="0" style="1" hidden="1" customWidth="1"/>
    <col min="10996" max="10996" width="9.140625" style="1" customWidth="1"/>
    <col min="10997" max="10997" width="11.28515625" style="1" customWidth="1"/>
    <col min="10998" max="10998" width="13.42578125" style="1" customWidth="1"/>
    <col min="10999" max="11001" width="10.28515625" style="1" customWidth="1"/>
    <col min="11002" max="11233" width="9.140625" style="1" customWidth="1"/>
    <col min="11234" max="11236" width="6.85546875" style="1"/>
    <col min="11237" max="11237" width="11.7109375" style="1" customWidth="1"/>
    <col min="11238" max="11238" width="7.28515625" style="1" bestFit="1" customWidth="1"/>
    <col min="11239" max="11239" width="3.85546875" style="1" bestFit="1" customWidth="1"/>
    <col min="11240" max="11240" width="10.5703125" style="1" customWidth="1"/>
    <col min="11241" max="11241" width="7" style="1" customWidth="1"/>
    <col min="11242" max="11242" width="5.28515625" style="1" customWidth="1"/>
    <col min="11243" max="11243" width="8.140625" style="1" customWidth="1"/>
    <col min="11244" max="11244" width="5.5703125" style="1" customWidth="1"/>
    <col min="11245" max="11245" width="58.42578125" style="1" customWidth="1"/>
    <col min="11246" max="11246" width="8.28515625" style="1" customWidth="1"/>
    <col min="11247" max="11247" width="14.28515625" style="1" customWidth="1"/>
    <col min="11248" max="11251" width="0" style="1" hidden="1" customWidth="1"/>
    <col min="11252" max="11252" width="9.140625" style="1" customWidth="1"/>
    <col min="11253" max="11253" width="11.28515625" style="1" customWidth="1"/>
    <col min="11254" max="11254" width="13.42578125" style="1" customWidth="1"/>
    <col min="11255" max="11257" width="10.28515625" style="1" customWidth="1"/>
    <col min="11258" max="11489" width="9.140625" style="1" customWidth="1"/>
    <col min="11490" max="11492" width="6.85546875" style="1"/>
    <col min="11493" max="11493" width="11.7109375" style="1" customWidth="1"/>
    <col min="11494" max="11494" width="7.28515625" style="1" bestFit="1" customWidth="1"/>
    <col min="11495" max="11495" width="3.85546875" style="1" bestFit="1" customWidth="1"/>
    <col min="11496" max="11496" width="10.5703125" style="1" customWidth="1"/>
    <col min="11497" max="11497" width="7" style="1" customWidth="1"/>
    <col min="11498" max="11498" width="5.28515625" style="1" customWidth="1"/>
    <col min="11499" max="11499" width="8.140625" style="1" customWidth="1"/>
    <col min="11500" max="11500" width="5.5703125" style="1" customWidth="1"/>
    <col min="11501" max="11501" width="58.42578125" style="1" customWidth="1"/>
    <col min="11502" max="11502" width="8.28515625" style="1" customWidth="1"/>
    <col min="11503" max="11503" width="14.28515625" style="1" customWidth="1"/>
    <col min="11504" max="11507" width="0" style="1" hidden="1" customWidth="1"/>
    <col min="11508" max="11508" width="9.140625" style="1" customWidth="1"/>
    <col min="11509" max="11509" width="11.28515625" style="1" customWidth="1"/>
    <col min="11510" max="11510" width="13.42578125" style="1" customWidth="1"/>
    <col min="11511" max="11513" width="10.28515625" style="1" customWidth="1"/>
    <col min="11514" max="11745" width="9.140625" style="1" customWidth="1"/>
    <col min="11746" max="11748" width="6.85546875" style="1"/>
    <col min="11749" max="11749" width="11.7109375" style="1" customWidth="1"/>
    <col min="11750" max="11750" width="7.28515625" style="1" bestFit="1" customWidth="1"/>
    <col min="11751" max="11751" width="3.85546875" style="1" bestFit="1" customWidth="1"/>
    <col min="11752" max="11752" width="10.5703125" style="1" customWidth="1"/>
    <col min="11753" max="11753" width="7" style="1" customWidth="1"/>
    <col min="11754" max="11754" width="5.28515625" style="1" customWidth="1"/>
    <col min="11755" max="11755" width="8.140625" style="1" customWidth="1"/>
    <col min="11756" max="11756" width="5.5703125" style="1" customWidth="1"/>
    <col min="11757" max="11757" width="58.42578125" style="1" customWidth="1"/>
    <col min="11758" max="11758" width="8.28515625" style="1" customWidth="1"/>
    <col min="11759" max="11759" width="14.28515625" style="1" customWidth="1"/>
    <col min="11760" max="11763" width="0" style="1" hidden="1" customWidth="1"/>
    <col min="11764" max="11764" width="9.140625" style="1" customWidth="1"/>
    <col min="11765" max="11765" width="11.28515625" style="1" customWidth="1"/>
    <col min="11766" max="11766" width="13.42578125" style="1" customWidth="1"/>
    <col min="11767" max="11769" width="10.28515625" style="1" customWidth="1"/>
    <col min="11770" max="12001" width="9.140625" style="1" customWidth="1"/>
    <col min="12002" max="12004" width="6.85546875" style="1"/>
    <col min="12005" max="12005" width="11.7109375" style="1" customWidth="1"/>
    <col min="12006" max="12006" width="7.28515625" style="1" bestFit="1" customWidth="1"/>
    <col min="12007" max="12007" width="3.85546875" style="1" bestFit="1" customWidth="1"/>
    <col min="12008" max="12008" width="10.5703125" style="1" customWidth="1"/>
    <col min="12009" max="12009" width="7" style="1" customWidth="1"/>
    <col min="12010" max="12010" width="5.28515625" style="1" customWidth="1"/>
    <col min="12011" max="12011" width="8.140625" style="1" customWidth="1"/>
    <col min="12012" max="12012" width="5.5703125" style="1" customWidth="1"/>
    <col min="12013" max="12013" width="58.42578125" style="1" customWidth="1"/>
    <col min="12014" max="12014" width="8.28515625" style="1" customWidth="1"/>
    <col min="12015" max="12015" width="14.28515625" style="1" customWidth="1"/>
    <col min="12016" max="12019" width="0" style="1" hidden="1" customWidth="1"/>
    <col min="12020" max="12020" width="9.140625" style="1" customWidth="1"/>
    <col min="12021" max="12021" width="11.28515625" style="1" customWidth="1"/>
    <col min="12022" max="12022" width="13.42578125" style="1" customWidth="1"/>
    <col min="12023" max="12025" width="10.28515625" style="1" customWidth="1"/>
    <col min="12026" max="12257" width="9.140625" style="1" customWidth="1"/>
    <col min="12258" max="12260" width="6.85546875" style="1"/>
    <col min="12261" max="12261" width="11.7109375" style="1" customWidth="1"/>
    <col min="12262" max="12262" width="7.28515625" style="1" bestFit="1" customWidth="1"/>
    <col min="12263" max="12263" width="3.85546875" style="1" bestFit="1" customWidth="1"/>
    <col min="12264" max="12264" width="10.5703125" style="1" customWidth="1"/>
    <col min="12265" max="12265" width="7" style="1" customWidth="1"/>
    <col min="12266" max="12266" width="5.28515625" style="1" customWidth="1"/>
    <col min="12267" max="12267" width="8.140625" style="1" customWidth="1"/>
    <col min="12268" max="12268" width="5.5703125" style="1" customWidth="1"/>
    <col min="12269" max="12269" width="58.42578125" style="1" customWidth="1"/>
    <col min="12270" max="12270" width="8.28515625" style="1" customWidth="1"/>
    <col min="12271" max="12271" width="14.28515625" style="1" customWidth="1"/>
    <col min="12272" max="12275" width="0" style="1" hidden="1" customWidth="1"/>
    <col min="12276" max="12276" width="9.140625" style="1" customWidth="1"/>
    <col min="12277" max="12277" width="11.28515625" style="1" customWidth="1"/>
    <col min="12278" max="12278" width="13.42578125" style="1" customWidth="1"/>
    <col min="12279" max="12281" width="10.28515625" style="1" customWidth="1"/>
    <col min="12282" max="12513" width="9.140625" style="1" customWidth="1"/>
    <col min="12514" max="12516" width="6.85546875" style="1"/>
    <col min="12517" max="12517" width="11.7109375" style="1" customWidth="1"/>
    <col min="12518" max="12518" width="7.28515625" style="1" bestFit="1" customWidth="1"/>
    <col min="12519" max="12519" width="3.85546875" style="1" bestFit="1" customWidth="1"/>
    <col min="12520" max="12520" width="10.5703125" style="1" customWidth="1"/>
    <col min="12521" max="12521" width="7" style="1" customWidth="1"/>
    <col min="12522" max="12522" width="5.28515625" style="1" customWidth="1"/>
    <col min="12523" max="12523" width="8.140625" style="1" customWidth="1"/>
    <col min="12524" max="12524" width="5.5703125" style="1" customWidth="1"/>
    <col min="12525" max="12525" width="58.42578125" style="1" customWidth="1"/>
    <col min="12526" max="12526" width="8.28515625" style="1" customWidth="1"/>
    <col min="12527" max="12527" width="14.28515625" style="1" customWidth="1"/>
    <col min="12528" max="12531" width="0" style="1" hidden="1" customWidth="1"/>
    <col min="12532" max="12532" width="9.140625" style="1" customWidth="1"/>
    <col min="12533" max="12533" width="11.28515625" style="1" customWidth="1"/>
    <col min="12534" max="12534" width="13.42578125" style="1" customWidth="1"/>
    <col min="12535" max="12537" width="10.28515625" style="1" customWidth="1"/>
    <col min="12538" max="12769" width="9.140625" style="1" customWidth="1"/>
    <col min="12770" max="12772" width="6.85546875" style="1"/>
    <col min="12773" max="12773" width="11.7109375" style="1" customWidth="1"/>
    <col min="12774" max="12774" width="7.28515625" style="1" bestFit="1" customWidth="1"/>
    <col min="12775" max="12775" width="3.85546875" style="1" bestFit="1" customWidth="1"/>
    <col min="12776" max="12776" width="10.5703125" style="1" customWidth="1"/>
    <col min="12777" max="12777" width="7" style="1" customWidth="1"/>
    <col min="12778" max="12778" width="5.28515625" style="1" customWidth="1"/>
    <col min="12779" max="12779" width="8.140625" style="1" customWidth="1"/>
    <col min="12780" max="12780" width="5.5703125" style="1" customWidth="1"/>
    <col min="12781" max="12781" width="58.42578125" style="1" customWidth="1"/>
    <col min="12782" max="12782" width="8.28515625" style="1" customWidth="1"/>
    <col min="12783" max="12783" width="14.28515625" style="1" customWidth="1"/>
    <col min="12784" max="12787" width="0" style="1" hidden="1" customWidth="1"/>
    <col min="12788" max="12788" width="9.140625" style="1" customWidth="1"/>
    <col min="12789" max="12789" width="11.28515625" style="1" customWidth="1"/>
    <col min="12790" max="12790" width="13.42578125" style="1" customWidth="1"/>
    <col min="12791" max="12793" width="10.28515625" style="1" customWidth="1"/>
    <col min="12794" max="13025" width="9.140625" style="1" customWidth="1"/>
    <col min="13026" max="13028" width="6.85546875" style="1"/>
    <col min="13029" max="13029" width="11.7109375" style="1" customWidth="1"/>
    <col min="13030" max="13030" width="7.28515625" style="1" bestFit="1" customWidth="1"/>
    <col min="13031" max="13031" width="3.85546875" style="1" bestFit="1" customWidth="1"/>
    <col min="13032" max="13032" width="10.5703125" style="1" customWidth="1"/>
    <col min="13033" max="13033" width="7" style="1" customWidth="1"/>
    <col min="13034" max="13034" width="5.28515625" style="1" customWidth="1"/>
    <col min="13035" max="13035" width="8.140625" style="1" customWidth="1"/>
    <col min="13036" max="13036" width="5.5703125" style="1" customWidth="1"/>
    <col min="13037" max="13037" width="58.42578125" style="1" customWidth="1"/>
    <col min="13038" max="13038" width="8.28515625" style="1" customWidth="1"/>
    <col min="13039" max="13039" width="14.28515625" style="1" customWidth="1"/>
    <col min="13040" max="13043" width="0" style="1" hidden="1" customWidth="1"/>
    <col min="13044" max="13044" width="9.140625" style="1" customWidth="1"/>
    <col min="13045" max="13045" width="11.28515625" style="1" customWidth="1"/>
    <col min="13046" max="13046" width="13.42578125" style="1" customWidth="1"/>
    <col min="13047" max="13049" width="10.28515625" style="1" customWidth="1"/>
    <col min="13050" max="13281" width="9.140625" style="1" customWidth="1"/>
    <col min="13282" max="13284" width="6.85546875" style="1"/>
    <col min="13285" max="13285" width="11.7109375" style="1" customWidth="1"/>
    <col min="13286" max="13286" width="7.28515625" style="1" bestFit="1" customWidth="1"/>
    <col min="13287" max="13287" width="3.85546875" style="1" bestFit="1" customWidth="1"/>
    <col min="13288" max="13288" width="10.5703125" style="1" customWidth="1"/>
    <col min="13289" max="13289" width="7" style="1" customWidth="1"/>
    <col min="13290" max="13290" width="5.28515625" style="1" customWidth="1"/>
    <col min="13291" max="13291" width="8.140625" style="1" customWidth="1"/>
    <col min="13292" max="13292" width="5.5703125" style="1" customWidth="1"/>
    <col min="13293" max="13293" width="58.42578125" style="1" customWidth="1"/>
    <col min="13294" max="13294" width="8.28515625" style="1" customWidth="1"/>
    <col min="13295" max="13295" width="14.28515625" style="1" customWidth="1"/>
    <col min="13296" max="13299" width="0" style="1" hidden="1" customWidth="1"/>
    <col min="13300" max="13300" width="9.140625" style="1" customWidth="1"/>
    <col min="13301" max="13301" width="11.28515625" style="1" customWidth="1"/>
    <col min="13302" max="13302" width="13.42578125" style="1" customWidth="1"/>
    <col min="13303" max="13305" width="10.28515625" style="1" customWidth="1"/>
    <col min="13306" max="13537" width="9.140625" style="1" customWidth="1"/>
    <col min="13538" max="13540" width="6.85546875" style="1"/>
    <col min="13541" max="13541" width="11.7109375" style="1" customWidth="1"/>
    <col min="13542" max="13542" width="7.28515625" style="1" bestFit="1" customWidth="1"/>
    <col min="13543" max="13543" width="3.85546875" style="1" bestFit="1" customWidth="1"/>
    <col min="13544" max="13544" width="10.5703125" style="1" customWidth="1"/>
    <col min="13545" max="13545" width="7" style="1" customWidth="1"/>
    <col min="13546" max="13546" width="5.28515625" style="1" customWidth="1"/>
    <col min="13547" max="13547" width="8.140625" style="1" customWidth="1"/>
    <col min="13548" max="13548" width="5.5703125" style="1" customWidth="1"/>
    <col min="13549" max="13549" width="58.42578125" style="1" customWidth="1"/>
    <col min="13550" max="13550" width="8.28515625" style="1" customWidth="1"/>
    <col min="13551" max="13551" width="14.28515625" style="1" customWidth="1"/>
    <col min="13552" max="13555" width="0" style="1" hidden="1" customWidth="1"/>
    <col min="13556" max="13556" width="9.140625" style="1" customWidth="1"/>
    <col min="13557" max="13557" width="11.28515625" style="1" customWidth="1"/>
    <col min="13558" max="13558" width="13.42578125" style="1" customWidth="1"/>
    <col min="13559" max="13561" width="10.28515625" style="1" customWidth="1"/>
    <col min="13562" max="13793" width="9.140625" style="1" customWidth="1"/>
    <col min="13794" max="13796" width="6.85546875" style="1"/>
    <col min="13797" max="13797" width="11.7109375" style="1" customWidth="1"/>
    <col min="13798" max="13798" width="7.28515625" style="1" bestFit="1" customWidth="1"/>
    <col min="13799" max="13799" width="3.85546875" style="1" bestFit="1" customWidth="1"/>
    <col min="13800" max="13800" width="10.5703125" style="1" customWidth="1"/>
    <col min="13801" max="13801" width="7" style="1" customWidth="1"/>
    <col min="13802" max="13802" width="5.28515625" style="1" customWidth="1"/>
    <col min="13803" max="13803" width="8.140625" style="1" customWidth="1"/>
    <col min="13804" max="13804" width="5.5703125" style="1" customWidth="1"/>
    <col min="13805" max="13805" width="58.42578125" style="1" customWidth="1"/>
    <col min="13806" max="13806" width="8.28515625" style="1" customWidth="1"/>
    <col min="13807" max="13807" width="14.28515625" style="1" customWidth="1"/>
    <col min="13808" max="13811" width="0" style="1" hidden="1" customWidth="1"/>
    <col min="13812" max="13812" width="9.140625" style="1" customWidth="1"/>
    <col min="13813" max="13813" width="11.28515625" style="1" customWidth="1"/>
    <col min="13814" max="13814" width="13.42578125" style="1" customWidth="1"/>
    <col min="13815" max="13817" width="10.28515625" style="1" customWidth="1"/>
    <col min="13818" max="14049" width="9.140625" style="1" customWidth="1"/>
    <col min="14050" max="14052" width="6.85546875" style="1"/>
    <col min="14053" max="14053" width="11.7109375" style="1" customWidth="1"/>
    <col min="14054" max="14054" width="7.28515625" style="1" bestFit="1" customWidth="1"/>
    <col min="14055" max="14055" width="3.85546875" style="1" bestFit="1" customWidth="1"/>
    <col min="14056" max="14056" width="10.5703125" style="1" customWidth="1"/>
    <col min="14057" max="14057" width="7" style="1" customWidth="1"/>
    <col min="14058" max="14058" width="5.28515625" style="1" customWidth="1"/>
    <col min="14059" max="14059" width="8.140625" style="1" customWidth="1"/>
    <col min="14060" max="14060" width="5.5703125" style="1" customWidth="1"/>
    <col min="14061" max="14061" width="58.42578125" style="1" customWidth="1"/>
    <col min="14062" max="14062" width="8.28515625" style="1" customWidth="1"/>
    <col min="14063" max="14063" width="14.28515625" style="1" customWidth="1"/>
    <col min="14064" max="14067" width="0" style="1" hidden="1" customWidth="1"/>
    <col min="14068" max="14068" width="9.140625" style="1" customWidth="1"/>
    <col min="14069" max="14069" width="11.28515625" style="1" customWidth="1"/>
    <col min="14070" max="14070" width="13.42578125" style="1" customWidth="1"/>
    <col min="14071" max="14073" width="10.28515625" style="1" customWidth="1"/>
    <col min="14074" max="14305" width="9.140625" style="1" customWidth="1"/>
    <col min="14306" max="14308" width="6.85546875" style="1"/>
    <col min="14309" max="14309" width="11.7109375" style="1" customWidth="1"/>
    <col min="14310" max="14310" width="7.28515625" style="1" bestFit="1" customWidth="1"/>
    <col min="14311" max="14311" width="3.85546875" style="1" bestFit="1" customWidth="1"/>
    <col min="14312" max="14312" width="10.5703125" style="1" customWidth="1"/>
    <col min="14313" max="14313" width="7" style="1" customWidth="1"/>
    <col min="14314" max="14314" width="5.28515625" style="1" customWidth="1"/>
    <col min="14315" max="14315" width="8.140625" style="1" customWidth="1"/>
    <col min="14316" max="14316" width="5.5703125" style="1" customWidth="1"/>
    <col min="14317" max="14317" width="58.42578125" style="1" customWidth="1"/>
    <col min="14318" max="14318" width="8.28515625" style="1" customWidth="1"/>
    <col min="14319" max="14319" width="14.28515625" style="1" customWidth="1"/>
    <col min="14320" max="14323" width="0" style="1" hidden="1" customWidth="1"/>
    <col min="14324" max="14324" width="9.140625" style="1" customWidth="1"/>
    <col min="14325" max="14325" width="11.28515625" style="1" customWidth="1"/>
    <col min="14326" max="14326" width="13.42578125" style="1" customWidth="1"/>
    <col min="14327" max="14329" width="10.28515625" style="1" customWidth="1"/>
    <col min="14330" max="14561" width="9.140625" style="1" customWidth="1"/>
    <col min="14562" max="14564" width="6.85546875" style="1"/>
    <col min="14565" max="14565" width="11.7109375" style="1" customWidth="1"/>
    <col min="14566" max="14566" width="7.28515625" style="1" bestFit="1" customWidth="1"/>
    <col min="14567" max="14567" width="3.85546875" style="1" bestFit="1" customWidth="1"/>
    <col min="14568" max="14568" width="10.5703125" style="1" customWidth="1"/>
    <col min="14569" max="14569" width="7" style="1" customWidth="1"/>
    <col min="14570" max="14570" width="5.28515625" style="1" customWidth="1"/>
    <col min="14571" max="14571" width="8.140625" style="1" customWidth="1"/>
    <col min="14572" max="14572" width="5.5703125" style="1" customWidth="1"/>
    <col min="14573" max="14573" width="58.42578125" style="1" customWidth="1"/>
    <col min="14574" max="14574" width="8.28515625" style="1" customWidth="1"/>
    <col min="14575" max="14575" width="14.28515625" style="1" customWidth="1"/>
    <col min="14576" max="14579" width="0" style="1" hidden="1" customWidth="1"/>
    <col min="14580" max="14580" width="9.140625" style="1" customWidth="1"/>
    <col min="14581" max="14581" width="11.28515625" style="1" customWidth="1"/>
    <col min="14582" max="14582" width="13.42578125" style="1" customWidth="1"/>
    <col min="14583" max="14585" width="10.28515625" style="1" customWidth="1"/>
    <col min="14586" max="14817" width="9.140625" style="1" customWidth="1"/>
    <col min="14818" max="14820" width="6.85546875" style="1"/>
    <col min="14821" max="14821" width="11.7109375" style="1" customWidth="1"/>
    <col min="14822" max="14822" width="7.28515625" style="1" bestFit="1" customWidth="1"/>
    <col min="14823" max="14823" width="3.85546875" style="1" bestFit="1" customWidth="1"/>
    <col min="14824" max="14824" width="10.5703125" style="1" customWidth="1"/>
    <col min="14825" max="14825" width="7" style="1" customWidth="1"/>
    <col min="14826" max="14826" width="5.28515625" style="1" customWidth="1"/>
    <col min="14827" max="14827" width="8.140625" style="1" customWidth="1"/>
    <col min="14828" max="14828" width="5.5703125" style="1" customWidth="1"/>
    <col min="14829" max="14829" width="58.42578125" style="1" customWidth="1"/>
    <col min="14830" max="14830" width="8.28515625" style="1" customWidth="1"/>
    <col min="14831" max="14831" width="14.28515625" style="1" customWidth="1"/>
    <col min="14832" max="14835" width="0" style="1" hidden="1" customWidth="1"/>
    <col min="14836" max="14836" width="9.140625" style="1" customWidth="1"/>
    <col min="14837" max="14837" width="11.28515625" style="1" customWidth="1"/>
    <col min="14838" max="14838" width="13.42578125" style="1" customWidth="1"/>
    <col min="14839" max="14841" width="10.28515625" style="1" customWidth="1"/>
    <col min="14842" max="15073" width="9.140625" style="1" customWidth="1"/>
    <col min="15074" max="15076" width="6.85546875" style="1"/>
    <col min="15077" max="15077" width="11.7109375" style="1" customWidth="1"/>
    <col min="15078" max="15078" width="7.28515625" style="1" bestFit="1" customWidth="1"/>
    <col min="15079" max="15079" width="3.85546875" style="1" bestFit="1" customWidth="1"/>
    <col min="15080" max="15080" width="10.5703125" style="1" customWidth="1"/>
    <col min="15081" max="15081" width="7" style="1" customWidth="1"/>
    <col min="15082" max="15082" width="5.28515625" style="1" customWidth="1"/>
    <col min="15083" max="15083" width="8.140625" style="1" customWidth="1"/>
    <col min="15084" max="15084" width="5.5703125" style="1" customWidth="1"/>
    <col min="15085" max="15085" width="58.42578125" style="1" customWidth="1"/>
    <col min="15086" max="15086" width="8.28515625" style="1" customWidth="1"/>
    <col min="15087" max="15087" width="14.28515625" style="1" customWidth="1"/>
    <col min="15088" max="15091" width="0" style="1" hidden="1" customWidth="1"/>
    <col min="15092" max="15092" width="9.140625" style="1" customWidth="1"/>
    <col min="15093" max="15093" width="11.28515625" style="1" customWidth="1"/>
    <col min="15094" max="15094" width="13.42578125" style="1" customWidth="1"/>
    <col min="15095" max="15097" width="10.28515625" style="1" customWidth="1"/>
    <col min="15098" max="15329" width="9.140625" style="1" customWidth="1"/>
    <col min="15330" max="15332" width="6.85546875" style="1"/>
    <col min="15333" max="15333" width="11.7109375" style="1" customWidth="1"/>
    <col min="15334" max="15334" width="7.28515625" style="1" bestFit="1" customWidth="1"/>
    <col min="15335" max="15335" width="3.85546875" style="1" bestFit="1" customWidth="1"/>
    <col min="15336" max="15336" width="10.5703125" style="1" customWidth="1"/>
    <col min="15337" max="15337" width="7" style="1" customWidth="1"/>
    <col min="15338" max="15338" width="5.28515625" style="1" customWidth="1"/>
    <col min="15339" max="15339" width="8.140625" style="1" customWidth="1"/>
    <col min="15340" max="15340" width="5.5703125" style="1" customWidth="1"/>
    <col min="15341" max="15341" width="58.42578125" style="1" customWidth="1"/>
    <col min="15342" max="15342" width="8.28515625" style="1" customWidth="1"/>
    <col min="15343" max="15343" width="14.28515625" style="1" customWidth="1"/>
    <col min="15344" max="15347" width="0" style="1" hidden="1" customWidth="1"/>
    <col min="15348" max="15348" width="9.140625" style="1" customWidth="1"/>
    <col min="15349" max="15349" width="11.28515625" style="1" customWidth="1"/>
    <col min="15350" max="15350" width="13.42578125" style="1" customWidth="1"/>
    <col min="15351" max="15353" width="10.28515625" style="1" customWidth="1"/>
    <col min="15354" max="15585" width="9.140625" style="1" customWidth="1"/>
    <col min="15586" max="15588" width="6.85546875" style="1"/>
    <col min="15589" max="15589" width="11.7109375" style="1" customWidth="1"/>
    <col min="15590" max="15590" width="7.28515625" style="1" bestFit="1" customWidth="1"/>
    <col min="15591" max="15591" width="3.85546875" style="1" bestFit="1" customWidth="1"/>
    <col min="15592" max="15592" width="10.5703125" style="1" customWidth="1"/>
    <col min="15593" max="15593" width="7" style="1" customWidth="1"/>
    <col min="15594" max="15594" width="5.28515625" style="1" customWidth="1"/>
    <col min="15595" max="15595" width="8.140625" style="1" customWidth="1"/>
    <col min="15596" max="15596" width="5.5703125" style="1" customWidth="1"/>
    <col min="15597" max="15597" width="58.42578125" style="1" customWidth="1"/>
    <col min="15598" max="15598" width="8.28515625" style="1" customWidth="1"/>
    <col min="15599" max="15599" width="14.28515625" style="1" customWidth="1"/>
    <col min="15600" max="15603" width="0" style="1" hidden="1" customWidth="1"/>
    <col min="15604" max="15604" width="9.140625" style="1" customWidth="1"/>
    <col min="15605" max="15605" width="11.28515625" style="1" customWidth="1"/>
    <col min="15606" max="15606" width="13.42578125" style="1" customWidth="1"/>
    <col min="15607" max="15609" width="10.28515625" style="1" customWidth="1"/>
    <col min="15610" max="15841" width="9.140625" style="1" customWidth="1"/>
    <col min="15842" max="15844" width="6.85546875" style="1"/>
    <col min="15845" max="15845" width="11.7109375" style="1" customWidth="1"/>
    <col min="15846" max="15846" width="7.28515625" style="1" bestFit="1" customWidth="1"/>
    <col min="15847" max="15847" width="3.85546875" style="1" bestFit="1" customWidth="1"/>
    <col min="15848" max="15848" width="10.5703125" style="1" customWidth="1"/>
    <col min="15849" max="15849" width="7" style="1" customWidth="1"/>
    <col min="15850" max="15850" width="5.28515625" style="1" customWidth="1"/>
    <col min="15851" max="15851" width="8.140625" style="1" customWidth="1"/>
    <col min="15852" max="15852" width="5.5703125" style="1" customWidth="1"/>
    <col min="15853" max="15853" width="58.42578125" style="1" customWidth="1"/>
    <col min="15854" max="15854" width="8.28515625" style="1" customWidth="1"/>
    <col min="15855" max="15855" width="14.28515625" style="1" customWidth="1"/>
    <col min="15856" max="15859" width="0" style="1" hidden="1" customWidth="1"/>
    <col min="15860" max="15860" width="9.140625" style="1" customWidth="1"/>
    <col min="15861" max="15861" width="11.28515625" style="1" customWidth="1"/>
    <col min="15862" max="15862" width="13.42578125" style="1" customWidth="1"/>
    <col min="15863" max="15865" width="10.28515625" style="1" customWidth="1"/>
    <col min="15866" max="16097" width="9.140625" style="1" customWidth="1"/>
    <col min="16098" max="16100" width="6.85546875" style="1"/>
    <col min="16101" max="16101" width="11.7109375" style="1" customWidth="1"/>
    <col min="16102" max="16102" width="7.28515625" style="1" bestFit="1" customWidth="1"/>
    <col min="16103" max="16103" width="3.85546875" style="1" bestFit="1" customWidth="1"/>
    <col min="16104" max="16104" width="10.5703125" style="1" customWidth="1"/>
    <col min="16105" max="16105" width="7" style="1" customWidth="1"/>
    <col min="16106" max="16106" width="5.28515625" style="1" customWidth="1"/>
    <col min="16107" max="16107" width="8.140625" style="1" customWidth="1"/>
    <col min="16108" max="16108" width="5.5703125" style="1" customWidth="1"/>
    <col min="16109" max="16109" width="58.42578125" style="1" customWidth="1"/>
    <col min="16110" max="16110" width="8.28515625" style="1" customWidth="1"/>
    <col min="16111" max="16111" width="14.28515625" style="1" customWidth="1"/>
    <col min="16112" max="16115" width="0" style="1" hidden="1" customWidth="1"/>
    <col min="16116" max="16116" width="9.140625" style="1" customWidth="1"/>
    <col min="16117" max="16117" width="11.28515625" style="1" customWidth="1"/>
    <col min="16118" max="16118" width="13.42578125" style="1" customWidth="1"/>
    <col min="16119" max="16121" width="10.28515625" style="1" customWidth="1"/>
    <col min="16122" max="16353" width="9.140625" style="1" customWidth="1"/>
    <col min="16354" max="16384" width="6.85546875" style="1"/>
  </cols>
  <sheetData>
    <row r="1" spans="1:227" ht="15.75" customHeight="1" thickBot="1" x14ac:dyDescent="0.3">
      <c r="A1" s="75" t="s">
        <v>263</v>
      </c>
      <c r="D1" s="1"/>
      <c r="J1" s="3"/>
      <c r="L1" s="48"/>
      <c r="M1" s="56"/>
    </row>
    <row r="2" spans="1:227" s="64" customFormat="1" ht="32.25" thickBot="1" x14ac:dyDescent="0.3">
      <c r="A2" s="74" t="s">
        <v>110</v>
      </c>
      <c r="B2" s="73" t="s">
        <v>109</v>
      </c>
      <c r="C2" s="72" t="s">
        <v>106</v>
      </c>
      <c r="D2" s="74" t="s">
        <v>108</v>
      </c>
      <c r="E2" s="73" t="s">
        <v>107</v>
      </c>
      <c r="F2" s="72" t="s">
        <v>106</v>
      </c>
      <c r="G2" s="71" t="s">
        <v>105</v>
      </c>
      <c r="H2" s="70" t="s">
        <v>104</v>
      </c>
      <c r="I2" s="69" t="s">
        <v>103</v>
      </c>
      <c r="J2" s="68" t="s">
        <v>102</v>
      </c>
      <c r="K2" s="67" t="s">
        <v>101</v>
      </c>
      <c r="L2" s="66"/>
      <c r="M2" s="65"/>
    </row>
    <row r="3" spans="1:227" s="31" customFormat="1" ht="18" customHeight="1" x14ac:dyDescent="0.25">
      <c r="A3" s="59" t="s">
        <v>262</v>
      </c>
      <c r="B3" s="63" t="str">
        <f>HYPERLINK(CONCATENATE("http://www.scimagojr.com/journalsearch.php?q=",A3),"SCimago")</f>
        <v>SCimago</v>
      </c>
      <c r="C3" s="61"/>
      <c r="D3" s="59"/>
      <c r="E3" s="62"/>
      <c r="F3" s="62"/>
      <c r="G3" s="59" t="s">
        <v>112</v>
      </c>
      <c r="H3" s="61" t="s">
        <v>80</v>
      </c>
      <c r="I3" s="60" t="s">
        <v>261</v>
      </c>
      <c r="J3" s="59"/>
      <c r="K3" s="59"/>
      <c r="L3" s="48"/>
      <c r="M3" s="47"/>
    </row>
    <row r="4" spans="1:227" s="31" customFormat="1" ht="18" customHeight="1" x14ac:dyDescent="0.25">
      <c r="A4" s="49" t="s">
        <v>260</v>
      </c>
      <c r="B4" s="52" t="str">
        <f>HYPERLINK(CONCATENATE("http://www.scimagojr.com/journalsearch.php?q=",A4),"SCimago")</f>
        <v>SCimago</v>
      </c>
      <c r="C4" s="50"/>
      <c r="D4" s="49"/>
      <c r="E4" s="22"/>
      <c r="F4" s="22"/>
      <c r="G4" s="49" t="s">
        <v>112</v>
      </c>
      <c r="H4" s="50" t="s">
        <v>80</v>
      </c>
      <c r="I4" s="20" t="s">
        <v>259</v>
      </c>
      <c r="J4" s="49"/>
      <c r="K4" s="49"/>
      <c r="L4" s="48"/>
      <c r="M4" s="47"/>
    </row>
    <row r="5" spans="1:227" s="31" customFormat="1" ht="18" customHeight="1" x14ac:dyDescent="0.25">
      <c r="A5" s="49" t="s">
        <v>258</v>
      </c>
      <c r="B5" s="52" t="str">
        <f>HYPERLINK(CONCATENATE("http://www.scimagojr.com/journalsearch.php?q=",A5),"SCimago")</f>
        <v>SCimago</v>
      </c>
      <c r="C5" s="50" t="s">
        <v>257</v>
      </c>
      <c r="D5" s="49"/>
      <c r="E5" s="52"/>
      <c r="F5" s="22"/>
      <c r="G5" s="49" t="s">
        <v>112</v>
      </c>
      <c r="H5" s="50" t="s">
        <v>80</v>
      </c>
      <c r="I5" s="20" t="s">
        <v>256</v>
      </c>
      <c r="J5" s="49"/>
      <c r="K5" s="49"/>
      <c r="L5" s="48"/>
      <c r="M5" s="47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</row>
    <row r="6" spans="1:227" s="31" customFormat="1" ht="18" customHeight="1" x14ac:dyDescent="0.25">
      <c r="A6" s="49" t="s">
        <v>255</v>
      </c>
      <c r="B6" s="52" t="str">
        <f>HYPERLINK(CONCATENATE("http://www.scimagojr.com/journalsearch.php?q=",A6),"SCimago")</f>
        <v>SCimago</v>
      </c>
      <c r="C6" s="50"/>
      <c r="D6" s="49" t="s">
        <v>254</v>
      </c>
      <c r="E6" s="52" t="str">
        <f>HYPERLINK(CONCATENATE("http://www.scimagojr.com/journalsearch.php?q=",D6),"SCimago")</f>
        <v>SCimago</v>
      </c>
      <c r="F6" s="22"/>
      <c r="G6" s="49" t="s">
        <v>112</v>
      </c>
      <c r="H6" s="50" t="s">
        <v>80</v>
      </c>
      <c r="I6" s="20" t="s">
        <v>253</v>
      </c>
      <c r="J6" s="49"/>
      <c r="K6" s="49"/>
      <c r="L6" s="48"/>
      <c r="M6" s="47"/>
    </row>
    <row r="7" spans="1:227" s="31" customFormat="1" ht="18" customHeight="1" x14ac:dyDescent="0.25">
      <c r="A7" s="49" t="s">
        <v>252</v>
      </c>
      <c r="B7" s="52" t="str">
        <f>HYPERLINK(CONCATENATE("http://www.scimagojr.com/journalsearch.php?q=",A7),"SCimago")</f>
        <v>SCimago</v>
      </c>
      <c r="C7" s="50"/>
      <c r="D7" s="49" t="s">
        <v>251</v>
      </c>
      <c r="E7" s="52" t="str">
        <f>HYPERLINK(CONCATENATE("http://www.scimagojr.com/journalsearch.php?q=",D7),"SCimago")</f>
        <v>SCimago</v>
      </c>
      <c r="F7" s="22"/>
      <c r="G7" s="49" t="s">
        <v>112</v>
      </c>
      <c r="H7" s="50" t="s">
        <v>56</v>
      </c>
      <c r="I7" s="20" t="s">
        <v>250</v>
      </c>
      <c r="J7" s="49"/>
      <c r="K7" s="49"/>
      <c r="L7" s="48"/>
      <c r="M7" s="47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</row>
    <row r="8" spans="1:227" s="31" customFormat="1" ht="18" customHeight="1" x14ac:dyDescent="0.2">
      <c r="A8" s="49" t="s">
        <v>249</v>
      </c>
      <c r="B8" s="51" t="str">
        <f>HYPERLINK(CONCATENATE("http://www.worldcat.org/search?q=",A8),"WCat")</f>
        <v>WCat</v>
      </c>
      <c r="C8" s="50" t="s">
        <v>4</v>
      </c>
      <c r="D8" s="49" t="s">
        <v>248</v>
      </c>
      <c r="E8" s="51" t="str">
        <f>HYPERLINK(CONCATENATE("http://www.worldcat.org/search?q=",D8),"WCat")</f>
        <v>WCat</v>
      </c>
      <c r="F8" s="22" t="s">
        <v>4</v>
      </c>
      <c r="G8" s="49" t="s">
        <v>112</v>
      </c>
      <c r="H8" s="50" t="s">
        <v>56</v>
      </c>
      <c r="I8" s="20" t="s">
        <v>247</v>
      </c>
      <c r="J8" s="49"/>
      <c r="K8" s="49" t="s">
        <v>246</v>
      </c>
      <c r="L8" s="48"/>
      <c r="M8" s="47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</row>
    <row r="9" spans="1:227" s="31" customFormat="1" ht="18" customHeight="1" x14ac:dyDescent="0.25">
      <c r="A9" s="49" t="s">
        <v>245</v>
      </c>
      <c r="B9" s="52" t="str">
        <f>HYPERLINK(CONCATENATE("http://www.scimagojr.com/journalsearch.php?q=",A9),"SCimago")</f>
        <v>SCimago</v>
      </c>
      <c r="C9" s="50"/>
      <c r="D9" s="49"/>
      <c r="E9" s="22"/>
      <c r="F9" s="22"/>
      <c r="G9" s="49" t="s">
        <v>112</v>
      </c>
      <c r="H9" s="50" t="s">
        <v>56</v>
      </c>
      <c r="I9" s="20" t="s">
        <v>244</v>
      </c>
      <c r="J9" s="49"/>
      <c r="K9" s="49" t="s">
        <v>243</v>
      </c>
      <c r="L9" s="48"/>
      <c r="M9" s="47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</row>
    <row r="10" spans="1:227" s="31" customFormat="1" ht="18" customHeight="1" x14ac:dyDescent="0.2">
      <c r="A10" s="49" t="s">
        <v>242</v>
      </c>
      <c r="B10" s="51" t="str">
        <f>HYPERLINK(CONCATENATE("http://www.worldcat.org/search?q=",A10),"WCat")</f>
        <v>WCat</v>
      </c>
      <c r="C10" s="50" t="s">
        <v>4</v>
      </c>
      <c r="D10" s="49"/>
      <c r="E10" s="22"/>
      <c r="F10" s="22"/>
      <c r="G10" s="49" t="s">
        <v>112</v>
      </c>
      <c r="H10" s="50" t="s">
        <v>56</v>
      </c>
      <c r="I10" s="20" t="s">
        <v>241</v>
      </c>
      <c r="J10" s="49"/>
      <c r="K10" s="49"/>
      <c r="L10" s="48"/>
      <c r="M10" s="47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</row>
    <row r="11" spans="1:227" s="31" customFormat="1" ht="18" customHeight="1" x14ac:dyDescent="0.25">
      <c r="A11" s="49" t="s">
        <v>240</v>
      </c>
      <c r="B11" s="52" t="str">
        <f>HYPERLINK(CONCATENATE("http://www.scimagojr.com/journalsearch.php?q=",A11),"SCimago")</f>
        <v>SCimago</v>
      </c>
      <c r="C11" s="50"/>
      <c r="D11" s="49"/>
      <c r="E11" s="22"/>
      <c r="F11" s="22"/>
      <c r="G11" s="49" t="s">
        <v>112</v>
      </c>
      <c r="H11" s="50" t="s">
        <v>56</v>
      </c>
      <c r="I11" s="20" t="s">
        <v>239</v>
      </c>
      <c r="J11" s="49"/>
      <c r="K11" s="49"/>
      <c r="L11" s="48"/>
      <c r="M11" s="47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</row>
    <row r="12" spans="1:227" s="31" customFormat="1" ht="18" customHeight="1" x14ac:dyDescent="0.25">
      <c r="A12" s="49" t="s">
        <v>238</v>
      </c>
      <c r="B12" s="52" t="str">
        <f>HYPERLINK(CONCATENATE("http://www.scimagojr.com/journalsearch.php?q=",A12),"SCimago")</f>
        <v>SCimago</v>
      </c>
      <c r="C12" s="50"/>
      <c r="D12" s="49"/>
      <c r="E12" s="22"/>
      <c r="F12" s="22"/>
      <c r="G12" s="49" t="s">
        <v>112</v>
      </c>
      <c r="H12" s="50" t="s">
        <v>56</v>
      </c>
      <c r="I12" s="20" t="s">
        <v>237</v>
      </c>
      <c r="J12" s="49"/>
      <c r="K12" s="49"/>
      <c r="L12" s="48"/>
      <c r="M12" s="47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</row>
    <row r="13" spans="1:227" s="31" customFormat="1" ht="18" customHeight="1" x14ac:dyDescent="0.25">
      <c r="A13" s="49" t="s">
        <v>236</v>
      </c>
      <c r="B13" s="52" t="str">
        <f>HYPERLINK(CONCATENATE("http://www.scimagojr.com/journalsearch.php?q=",A13),"SCimago")</f>
        <v>SCimago</v>
      </c>
      <c r="C13" s="50"/>
      <c r="D13" s="49"/>
      <c r="E13" s="22"/>
      <c r="F13" s="22"/>
      <c r="G13" s="49" t="s">
        <v>112</v>
      </c>
      <c r="H13" s="50" t="s">
        <v>56</v>
      </c>
      <c r="I13" s="20" t="s">
        <v>235</v>
      </c>
      <c r="J13" s="49"/>
      <c r="K13" s="49"/>
      <c r="L13" s="48"/>
      <c r="M13" s="47"/>
    </row>
    <row r="14" spans="1:227" s="58" customFormat="1" ht="18" customHeight="1" x14ac:dyDescent="0.2">
      <c r="A14" s="49" t="s">
        <v>234</v>
      </c>
      <c r="B14" s="51" t="str">
        <f>HYPERLINK(CONCATENATE("http://www.worldcat.org/search?q=",A14),"WCat")</f>
        <v>WCat</v>
      </c>
      <c r="C14" s="50" t="s">
        <v>4</v>
      </c>
      <c r="D14" s="49"/>
      <c r="E14" s="22"/>
      <c r="F14" s="22"/>
      <c r="G14" s="49" t="s">
        <v>112</v>
      </c>
      <c r="H14" s="50" t="s">
        <v>56</v>
      </c>
      <c r="I14" s="20" t="s">
        <v>233</v>
      </c>
      <c r="J14" s="49"/>
      <c r="K14" s="49"/>
      <c r="L14" s="48"/>
      <c r="M14" s="47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</row>
    <row r="15" spans="1:227" s="31" customFormat="1" ht="18" customHeight="1" x14ac:dyDescent="0.2">
      <c r="A15" s="49" t="s">
        <v>232</v>
      </c>
      <c r="B15" s="51" t="str">
        <f>HYPERLINK(CONCATENATE("http://www.worldcat.org/search?q=",A15),"WCat")</f>
        <v>WCat</v>
      </c>
      <c r="C15" s="50" t="s">
        <v>4</v>
      </c>
      <c r="D15" s="49"/>
      <c r="E15" s="22"/>
      <c r="F15" s="22"/>
      <c r="G15" s="49" t="s">
        <v>112</v>
      </c>
      <c r="H15" s="50" t="s">
        <v>56</v>
      </c>
      <c r="I15" s="20" t="s">
        <v>231</v>
      </c>
      <c r="J15" s="49"/>
      <c r="K15" s="49"/>
      <c r="L15" s="48"/>
      <c r="M15" s="47"/>
    </row>
    <row r="16" spans="1:227" s="31" customFormat="1" ht="18" customHeight="1" x14ac:dyDescent="0.2">
      <c r="A16" s="49" t="s">
        <v>230</v>
      </c>
      <c r="B16" s="51" t="str">
        <f>HYPERLINK(CONCATENATE("http://www.worldcat.org/search?q=",A16),"WCat")</f>
        <v>WCat</v>
      </c>
      <c r="C16" s="50" t="s">
        <v>4</v>
      </c>
      <c r="D16" s="49" t="s">
        <v>229</v>
      </c>
      <c r="E16" s="51" t="str">
        <f>HYPERLINK(CONCATENATE("http://www.worldcat.org/search?q=",D16),"WCat")</f>
        <v>WCat</v>
      </c>
      <c r="F16" s="22" t="s">
        <v>4</v>
      </c>
      <c r="G16" s="49" t="s">
        <v>112</v>
      </c>
      <c r="H16" s="50" t="s">
        <v>56</v>
      </c>
      <c r="I16" s="20" t="s">
        <v>228</v>
      </c>
      <c r="J16" s="49"/>
      <c r="K16" s="49" t="s">
        <v>227</v>
      </c>
      <c r="L16" s="55"/>
      <c r="M16" s="54"/>
    </row>
    <row r="17" spans="1:227" s="31" customFormat="1" ht="18" customHeight="1" x14ac:dyDescent="0.2">
      <c r="A17" s="49" t="s">
        <v>226</v>
      </c>
      <c r="B17" s="51" t="str">
        <f>HYPERLINK(CONCATENATE("http://www.worldcat.org/search?q=",A17),"WCat")</f>
        <v>WCat</v>
      </c>
      <c r="C17" s="50" t="s">
        <v>4</v>
      </c>
      <c r="D17" s="49" t="s">
        <v>225</v>
      </c>
      <c r="E17" s="51" t="str">
        <f>HYPERLINK(CONCATENATE("http://www.worldcat.org/search?q=",D17),"WCat")</f>
        <v>WCat</v>
      </c>
      <c r="F17" s="22" t="s">
        <v>4</v>
      </c>
      <c r="G17" s="49" t="s">
        <v>112</v>
      </c>
      <c r="H17" s="50" t="s">
        <v>56</v>
      </c>
      <c r="I17" s="20" t="s">
        <v>224</v>
      </c>
      <c r="J17" s="49"/>
      <c r="K17" s="49" t="s">
        <v>223</v>
      </c>
      <c r="L17" s="48"/>
      <c r="M17" s="47"/>
    </row>
    <row r="18" spans="1:227" s="31" customFormat="1" ht="18" customHeight="1" x14ac:dyDescent="0.2">
      <c r="A18" s="49" t="s">
        <v>222</v>
      </c>
      <c r="B18" s="51" t="str">
        <f>HYPERLINK(CONCATENATE("http://www.worldcat.org/search?q=",A18),"WCat")</f>
        <v>WCat</v>
      </c>
      <c r="C18" s="50" t="s">
        <v>4</v>
      </c>
      <c r="D18" s="49"/>
      <c r="E18" s="22"/>
      <c r="F18" s="22"/>
      <c r="G18" s="49" t="s">
        <v>112</v>
      </c>
      <c r="H18" s="50" t="s">
        <v>56</v>
      </c>
      <c r="I18" s="20" t="s">
        <v>221</v>
      </c>
      <c r="J18" s="49"/>
      <c r="K18" s="49"/>
      <c r="L18" s="55"/>
      <c r="M18" s="54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</row>
    <row r="19" spans="1:227" s="31" customFormat="1" ht="18" customHeight="1" x14ac:dyDescent="0.25">
      <c r="A19" s="30" t="s">
        <v>220</v>
      </c>
      <c r="B19" s="23" t="str">
        <f>HYPERLINK(CONCATENATE("http://www.worldcat.org/search?q=",A19),"WCat")</f>
        <v>WCat</v>
      </c>
      <c r="C19" s="22"/>
      <c r="D19" s="22" t="s">
        <v>219</v>
      </c>
      <c r="E19" s="23" t="str">
        <f>HYPERLINK(CONCATENATE("http://www.worldcat.org/search?q=",D19),"WCat")</f>
        <v>WCat</v>
      </c>
      <c r="F19" s="22"/>
      <c r="G19" s="22" t="s">
        <v>112</v>
      </c>
      <c r="H19" s="50" t="s">
        <v>56</v>
      </c>
      <c r="I19" s="57" t="s">
        <v>218</v>
      </c>
      <c r="J19" s="19"/>
      <c r="K19" s="18" t="s">
        <v>217</v>
      </c>
      <c r="L19" s="48"/>
      <c r="M19" s="47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</row>
    <row r="20" spans="1:227" s="31" customFormat="1" ht="18" customHeight="1" x14ac:dyDescent="0.2">
      <c r="A20" s="49" t="s">
        <v>216</v>
      </c>
      <c r="B20" s="52" t="str">
        <f>HYPERLINK(CONCATENATE("http://www.scimagojr.com/journalsearch.php?q=",A20),"SCimago")</f>
        <v>SCimago</v>
      </c>
      <c r="C20" s="50"/>
      <c r="D20" s="49"/>
      <c r="E20" s="51"/>
      <c r="F20" s="22"/>
      <c r="G20" s="49" t="s">
        <v>112</v>
      </c>
      <c r="H20" s="50" t="s">
        <v>56</v>
      </c>
      <c r="I20" s="20" t="s">
        <v>215</v>
      </c>
      <c r="J20" s="49"/>
      <c r="K20" s="49"/>
      <c r="L20" s="55"/>
      <c r="M20" s="47"/>
    </row>
    <row r="21" spans="1:227" s="31" customFormat="1" ht="18" customHeight="1" x14ac:dyDescent="0.2">
      <c r="A21" s="49" t="s">
        <v>214</v>
      </c>
      <c r="B21" s="51" t="str">
        <f>HYPERLINK(CONCATENATE("http://www.worldcat.org/search?q=",A21),"WCat")</f>
        <v>WCat</v>
      </c>
      <c r="C21" s="50" t="s">
        <v>4</v>
      </c>
      <c r="D21" s="49"/>
      <c r="E21" s="22"/>
      <c r="F21" s="22"/>
      <c r="G21" s="49" t="s">
        <v>112</v>
      </c>
      <c r="H21" s="50" t="s">
        <v>56</v>
      </c>
      <c r="I21" s="20" t="s">
        <v>213</v>
      </c>
      <c r="J21" s="49"/>
      <c r="K21" s="49"/>
      <c r="L21" s="48"/>
      <c r="M21" s="47"/>
    </row>
    <row r="22" spans="1:227" s="31" customFormat="1" ht="18" customHeight="1" x14ac:dyDescent="0.2">
      <c r="A22" s="49" t="s">
        <v>212</v>
      </c>
      <c r="B22" s="51" t="str">
        <f>HYPERLINK(CONCATENATE("http://www.worldcat.org/search?q=",A22),"WCat")</f>
        <v>WCat</v>
      </c>
      <c r="C22" s="50" t="s">
        <v>4</v>
      </c>
      <c r="D22" s="49"/>
      <c r="E22" s="22"/>
      <c r="F22" s="22"/>
      <c r="G22" s="49" t="s">
        <v>112</v>
      </c>
      <c r="H22" s="50" t="s">
        <v>29</v>
      </c>
      <c r="I22" s="20" t="s">
        <v>211</v>
      </c>
      <c r="J22" s="50"/>
      <c r="K22" s="49"/>
      <c r="L22" s="48"/>
      <c r="M22" s="47"/>
    </row>
    <row r="23" spans="1:227" s="31" customFormat="1" ht="18" customHeight="1" x14ac:dyDescent="0.2">
      <c r="A23" s="49" t="s">
        <v>210</v>
      </c>
      <c r="B23" s="51" t="str">
        <f>HYPERLINK(CONCATENATE("http://www.worldcat.org/search?q=",A23),"WCat")</f>
        <v>WCat</v>
      </c>
      <c r="C23" s="50" t="s">
        <v>4</v>
      </c>
      <c r="D23" s="49"/>
      <c r="E23" s="22"/>
      <c r="F23" s="22"/>
      <c r="G23" s="49" t="s">
        <v>112</v>
      </c>
      <c r="H23" s="50" t="s">
        <v>29</v>
      </c>
      <c r="I23" s="20" t="s">
        <v>209</v>
      </c>
      <c r="J23" s="49"/>
      <c r="K23" s="49"/>
      <c r="L23" s="48"/>
      <c r="M23" s="47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</row>
    <row r="24" spans="1:227" s="31" customFormat="1" ht="18" customHeight="1" x14ac:dyDescent="0.25">
      <c r="A24" s="49" t="s">
        <v>208</v>
      </c>
      <c r="B24" s="52" t="str">
        <f>HYPERLINK(CONCATENATE("http://www.scimagojr.com/journalsearch.php?q=",A24),"SCimago")</f>
        <v>SCimago</v>
      </c>
      <c r="C24" s="50"/>
      <c r="D24" s="49" t="s">
        <v>207</v>
      </c>
      <c r="E24" s="52" t="str">
        <f>HYPERLINK(CONCATENATE("http://www.scimagojr.com/journalsearch.php?q=",D24),"SCimago")</f>
        <v>SCimago</v>
      </c>
      <c r="F24" s="22"/>
      <c r="G24" s="49" t="s">
        <v>112</v>
      </c>
      <c r="H24" s="50" t="s">
        <v>29</v>
      </c>
      <c r="I24" s="20" t="s">
        <v>206</v>
      </c>
      <c r="J24" s="49"/>
      <c r="K24" s="49"/>
      <c r="L24" s="48"/>
      <c r="M24" s="47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</row>
    <row r="25" spans="1:227" s="31" customFormat="1" ht="18" customHeight="1" x14ac:dyDescent="0.2">
      <c r="A25" s="49" t="s">
        <v>205</v>
      </c>
      <c r="B25" s="51" t="str">
        <f>HYPERLINK(CONCATENATE("http://www.worldcat.org/search?q=",A25),"WCat")</f>
        <v>WCat</v>
      </c>
      <c r="C25" s="50" t="s">
        <v>4</v>
      </c>
      <c r="D25" s="49"/>
      <c r="E25" s="22"/>
      <c r="F25" s="22"/>
      <c r="G25" s="49" t="s">
        <v>112</v>
      </c>
      <c r="H25" s="50" t="s">
        <v>29</v>
      </c>
      <c r="I25" s="20" t="s">
        <v>204</v>
      </c>
      <c r="J25" s="49"/>
      <c r="K25" s="49"/>
      <c r="L25" s="48"/>
      <c r="M25" s="47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</row>
    <row r="26" spans="1:227" s="31" customFormat="1" ht="18" customHeight="1" x14ac:dyDescent="0.25">
      <c r="A26" s="49" t="s">
        <v>203</v>
      </c>
      <c r="B26" s="52" t="str">
        <f>HYPERLINK(CONCATENATE("http://www.scimagojr.com/journalsearch.php?q=",A26),"SCimago")</f>
        <v>SCimago</v>
      </c>
      <c r="C26" s="50"/>
      <c r="D26" s="49"/>
      <c r="E26" s="22"/>
      <c r="F26" s="22"/>
      <c r="G26" s="49" t="s">
        <v>112</v>
      </c>
      <c r="H26" s="50" t="s">
        <v>29</v>
      </c>
      <c r="I26" s="20" t="s">
        <v>202</v>
      </c>
      <c r="J26" s="49"/>
      <c r="K26" s="49"/>
      <c r="L26" s="48"/>
      <c r="M26" s="47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</row>
    <row r="27" spans="1:227" s="31" customFormat="1" ht="18" customHeight="1" x14ac:dyDescent="0.2">
      <c r="A27" s="49" t="s">
        <v>201</v>
      </c>
      <c r="B27" s="51" t="str">
        <f>HYPERLINK(CONCATENATE("http://www.worldcat.org/search?q=",A27),"WCat")</f>
        <v>WCat</v>
      </c>
      <c r="C27" s="50" t="s">
        <v>4</v>
      </c>
      <c r="D27" s="49" t="s">
        <v>200</v>
      </c>
      <c r="E27" s="51" t="str">
        <f>HYPERLINK(CONCATENATE("http://www.worldcat.org/search?q=",D27),"WCat")</f>
        <v>WCat</v>
      </c>
      <c r="F27" s="22" t="s">
        <v>4</v>
      </c>
      <c r="G27" s="49" t="s">
        <v>112</v>
      </c>
      <c r="H27" s="50" t="s">
        <v>29</v>
      </c>
      <c r="I27" s="20" t="s">
        <v>199</v>
      </c>
      <c r="J27" s="49"/>
      <c r="K27" s="49"/>
      <c r="L27" s="48"/>
      <c r="M27" s="47"/>
    </row>
    <row r="28" spans="1:227" s="31" customFormat="1" ht="18" customHeight="1" x14ac:dyDescent="0.2">
      <c r="A28" s="49" t="s">
        <v>198</v>
      </c>
      <c r="B28" s="51" t="str">
        <f>HYPERLINK(CONCATENATE("http://www.worldcat.org/search?q=",A28),"WCat")</f>
        <v>WCat</v>
      </c>
      <c r="C28" s="50" t="s">
        <v>4</v>
      </c>
      <c r="D28" s="49"/>
      <c r="E28" s="22"/>
      <c r="F28" s="22"/>
      <c r="G28" s="49" t="s">
        <v>112</v>
      </c>
      <c r="H28" s="50" t="s">
        <v>29</v>
      </c>
      <c r="I28" s="20" t="s">
        <v>197</v>
      </c>
      <c r="J28" s="49"/>
      <c r="K28" s="49"/>
      <c r="L28" s="48"/>
      <c r="M28" s="47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</row>
    <row r="29" spans="1:227" s="31" customFormat="1" ht="18" customHeight="1" x14ac:dyDescent="0.2">
      <c r="A29" s="49" t="s">
        <v>196</v>
      </c>
      <c r="B29" s="51" t="str">
        <f>HYPERLINK(CONCATENATE("http://www.worldcat.org/search?q=",A29),"WCat")</f>
        <v>WCat</v>
      </c>
      <c r="C29" s="50" t="s">
        <v>4</v>
      </c>
      <c r="D29" s="49"/>
      <c r="E29" s="22"/>
      <c r="F29" s="22"/>
      <c r="G29" s="49" t="s">
        <v>112</v>
      </c>
      <c r="H29" s="50" t="s">
        <v>29</v>
      </c>
      <c r="I29" s="20" t="s">
        <v>195</v>
      </c>
      <c r="J29" s="49"/>
      <c r="K29" s="49"/>
      <c r="L29" s="48"/>
      <c r="M29" s="47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</row>
    <row r="30" spans="1:227" s="31" customFormat="1" ht="18" customHeight="1" x14ac:dyDescent="0.2">
      <c r="A30" s="49" t="s">
        <v>194</v>
      </c>
      <c r="B30" s="51" t="str">
        <f>HYPERLINK(CONCATENATE("http://www.worldcat.org/search?q=",A30),"WCat")</f>
        <v>WCat</v>
      </c>
      <c r="C30" s="50" t="s">
        <v>4</v>
      </c>
      <c r="D30" s="49"/>
      <c r="E30" s="22"/>
      <c r="F30" s="22"/>
      <c r="G30" s="49" t="s">
        <v>112</v>
      </c>
      <c r="H30" s="50" t="s">
        <v>29</v>
      </c>
      <c r="I30" s="20" t="s">
        <v>193</v>
      </c>
      <c r="J30" s="49"/>
      <c r="K30" s="49"/>
      <c r="L30" s="48"/>
      <c r="M30" s="47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</row>
    <row r="31" spans="1:227" s="31" customFormat="1" ht="18" customHeight="1" x14ac:dyDescent="0.2">
      <c r="A31" s="49" t="s">
        <v>192</v>
      </c>
      <c r="B31" s="51" t="str">
        <f>HYPERLINK(CONCATENATE("http://www.worldcat.org/search?q=",A31),"WCat")</f>
        <v>WCat</v>
      </c>
      <c r="C31" s="50" t="s">
        <v>4</v>
      </c>
      <c r="D31" s="49"/>
      <c r="E31" s="22"/>
      <c r="F31" s="22"/>
      <c r="G31" s="49" t="s">
        <v>112</v>
      </c>
      <c r="H31" s="50" t="s">
        <v>29</v>
      </c>
      <c r="I31" s="20" t="s">
        <v>191</v>
      </c>
      <c r="J31" s="49"/>
      <c r="K31" s="49"/>
      <c r="L31" s="48"/>
      <c r="M31" s="47"/>
    </row>
    <row r="32" spans="1:227" s="31" customFormat="1" ht="18" customHeight="1" x14ac:dyDescent="0.2">
      <c r="A32" s="49" t="s">
        <v>190</v>
      </c>
      <c r="B32" s="51" t="str">
        <f>HYPERLINK(CONCATENATE("http://www.worldcat.org/search?q=",A32),"WCat")</f>
        <v>WCat</v>
      </c>
      <c r="C32" s="50" t="s">
        <v>4</v>
      </c>
      <c r="D32" s="49"/>
      <c r="E32" s="22"/>
      <c r="F32" s="22"/>
      <c r="G32" s="49" t="s">
        <v>112</v>
      </c>
      <c r="H32" s="50" t="s">
        <v>29</v>
      </c>
      <c r="I32" s="20" t="s">
        <v>189</v>
      </c>
      <c r="J32" s="49"/>
      <c r="K32" s="49"/>
      <c r="L32" s="48"/>
      <c r="M32" s="56"/>
    </row>
    <row r="33" spans="1:227" s="31" customFormat="1" ht="18" customHeight="1" x14ac:dyDescent="0.2">
      <c r="A33" s="49" t="s">
        <v>188</v>
      </c>
      <c r="B33" s="51" t="str">
        <f>HYPERLINK(CONCATENATE("http://www.worldcat.org/search?q=",A33),"WCat")</f>
        <v>WCat</v>
      </c>
      <c r="C33" s="50" t="s">
        <v>4</v>
      </c>
      <c r="D33" s="49" t="s">
        <v>187</v>
      </c>
      <c r="E33" s="51" t="str">
        <f>HYPERLINK(CONCATENATE("http://www.worldcat.org/search?q=",D33),"WCat")</f>
        <v>WCat</v>
      </c>
      <c r="F33" s="22" t="s">
        <v>4</v>
      </c>
      <c r="G33" s="49" t="s">
        <v>112</v>
      </c>
      <c r="H33" s="50" t="s">
        <v>29</v>
      </c>
      <c r="I33" s="20" t="s">
        <v>186</v>
      </c>
      <c r="J33" s="49"/>
      <c r="K33" s="49"/>
      <c r="L33" s="48"/>
      <c r="M33" s="47"/>
    </row>
    <row r="34" spans="1:227" s="31" customFormat="1" ht="18" customHeight="1" x14ac:dyDescent="0.2">
      <c r="A34" s="49" t="s">
        <v>185</v>
      </c>
      <c r="B34" s="51" t="str">
        <f>HYPERLINK(CONCATENATE("http://www.worldcat.org/search?q=",A34),"WCat")</f>
        <v>WCat</v>
      </c>
      <c r="C34" s="50" t="s">
        <v>4</v>
      </c>
      <c r="D34" s="49"/>
      <c r="E34" s="22"/>
      <c r="F34" s="22"/>
      <c r="G34" s="49" t="s">
        <v>112</v>
      </c>
      <c r="H34" s="50" t="s">
        <v>29</v>
      </c>
      <c r="I34" s="20" t="s">
        <v>184</v>
      </c>
      <c r="J34" s="49"/>
      <c r="K34" s="49"/>
      <c r="L34" s="48"/>
      <c r="M34" s="47"/>
    </row>
    <row r="35" spans="1:227" s="31" customFormat="1" ht="18" customHeight="1" x14ac:dyDescent="0.2">
      <c r="A35" s="49" t="s">
        <v>183</v>
      </c>
      <c r="B35" s="51" t="str">
        <f>HYPERLINK(CONCATENATE("http://www.worldcat.org/search?q=",A35),"WCat")</f>
        <v>WCat</v>
      </c>
      <c r="C35" s="50" t="s">
        <v>4</v>
      </c>
      <c r="D35" s="49" t="s">
        <v>182</v>
      </c>
      <c r="E35" s="51" t="str">
        <f>HYPERLINK(CONCATENATE("http://www.worldcat.org/search?q=",D35),"WCat")</f>
        <v>WCat</v>
      </c>
      <c r="F35" s="22" t="s">
        <v>4</v>
      </c>
      <c r="G35" s="49" t="s">
        <v>112</v>
      </c>
      <c r="H35" s="50" t="s">
        <v>29</v>
      </c>
      <c r="I35" s="20" t="s">
        <v>181</v>
      </c>
      <c r="J35" s="49"/>
      <c r="K35" s="49" t="s">
        <v>180</v>
      </c>
      <c r="L35" s="48"/>
      <c r="M35" s="47"/>
    </row>
    <row r="36" spans="1:227" s="31" customFormat="1" ht="18" customHeight="1" x14ac:dyDescent="0.2">
      <c r="A36" s="49" t="s">
        <v>179</v>
      </c>
      <c r="B36" s="51" t="str">
        <f>HYPERLINK(CONCATENATE("http://www.worldcat.org/search?q=",A36),"WCat")</f>
        <v>WCat</v>
      </c>
      <c r="C36" s="50" t="s">
        <v>4</v>
      </c>
      <c r="D36" s="49"/>
      <c r="E36" s="22"/>
      <c r="F36" s="22"/>
      <c r="G36" s="49" t="s">
        <v>112</v>
      </c>
      <c r="H36" s="50" t="s">
        <v>29</v>
      </c>
      <c r="I36" s="20" t="s">
        <v>178</v>
      </c>
      <c r="J36" s="49"/>
      <c r="K36" s="49"/>
      <c r="L36" s="48"/>
      <c r="M36" s="47"/>
    </row>
    <row r="37" spans="1:227" s="31" customFormat="1" ht="18" customHeight="1" x14ac:dyDescent="0.2">
      <c r="A37" s="49" t="s">
        <v>177</v>
      </c>
      <c r="B37" s="51" t="str">
        <f>HYPERLINK(CONCATENATE("http://www.worldcat.org/search?q=",A37),"WCat")</f>
        <v>WCat</v>
      </c>
      <c r="C37" s="50" t="s">
        <v>4</v>
      </c>
      <c r="D37" s="49"/>
      <c r="E37" s="22"/>
      <c r="F37" s="22"/>
      <c r="G37" s="49" t="s">
        <v>112</v>
      </c>
      <c r="H37" s="50" t="s">
        <v>29</v>
      </c>
      <c r="I37" s="20" t="s">
        <v>176</v>
      </c>
      <c r="J37" s="49"/>
      <c r="K37" s="49"/>
      <c r="L37" s="48"/>
      <c r="M37" s="56"/>
    </row>
    <row r="38" spans="1:227" s="31" customFormat="1" ht="18" customHeight="1" x14ac:dyDescent="0.2">
      <c r="A38" s="49" t="s">
        <v>175</v>
      </c>
      <c r="B38" s="51" t="str">
        <f>HYPERLINK(CONCATENATE("http://www.worldcat.org/search?q=",A38),"WCat")</f>
        <v>WCat</v>
      </c>
      <c r="C38" s="50" t="s">
        <v>4</v>
      </c>
      <c r="D38" s="49"/>
      <c r="E38" s="22"/>
      <c r="F38" s="22"/>
      <c r="G38" s="49" t="s">
        <v>112</v>
      </c>
      <c r="H38" s="50" t="s">
        <v>29</v>
      </c>
      <c r="I38" s="20" t="s">
        <v>174</v>
      </c>
      <c r="J38" s="49" t="s">
        <v>7</v>
      </c>
      <c r="K38" s="49" t="s">
        <v>173</v>
      </c>
      <c r="L38" s="48"/>
      <c r="M38" s="47"/>
    </row>
    <row r="39" spans="1:227" s="31" customFormat="1" ht="18" customHeight="1" x14ac:dyDescent="0.2">
      <c r="A39" s="49" t="s">
        <v>172</v>
      </c>
      <c r="B39" s="51" t="str">
        <f>HYPERLINK(CONCATENATE("http://www.worldcat.org/search?q=",A39),"WCat")</f>
        <v>WCat</v>
      </c>
      <c r="C39" s="50" t="s">
        <v>4</v>
      </c>
      <c r="D39" s="49"/>
      <c r="E39" s="22"/>
      <c r="F39" s="22"/>
      <c r="G39" s="49" t="s">
        <v>112</v>
      </c>
      <c r="H39" s="50" t="s">
        <v>29</v>
      </c>
      <c r="I39" s="20" t="s">
        <v>171</v>
      </c>
      <c r="J39" s="49" t="s">
        <v>7</v>
      </c>
      <c r="K39" s="49" t="s">
        <v>170</v>
      </c>
      <c r="L39" s="48"/>
      <c r="M39" s="56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</row>
    <row r="40" spans="1:227" s="31" customFormat="1" ht="18" customHeight="1" x14ac:dyDescent="0.2">
      <c r="A40" s="49" t="s">
        <v>169</v>
      </c>
      <c r="B40" s="51" t="str">
        <f>HYPERLINK(CONCATENATE("http://www.worldcat.org/search?q=",A40),"WCat")</f>
        <v>WCat</v>
      </c>
      <c r="C40" s="50" t="s">
        <v>4</v>
      </c>
      <c r="D40" s="49" t="s">
        <v>168</v>
      </c>
      <c r="E40" s="51" t="str">
        <f>HYPERLINK(CONCATENATE("http://www.worldcat.org/search?q=",D40),"WCat")</f>
        <v>WCat</v>
      </c>
      <c r="F40" s="22" t="s">
        <v>4</v>
      </c>
      <c r="G40" s="49" t="s">
        <v>112</v>
      </c>
      <c r="H40" s="50" t="s">
        <v>29</v>
      </c>
      <c r="I40" s="20" t="s">
        <v>167</v>
      </c>
      <c r="J40" s="49"/>
      <c r="K40" s="49"/>
      <c r="L40" s="48"/>
      <c r="M40" s="47"/>
    </row>
    <row r="41" spans="1:227" s="31" customFormat="1" ht="18" customHeight="1" x14ac:dyDescent="0.2">
      <c r="A41" s="49" t="s">
        <v>166</v>
      </c>
      <c r="B41" s="51" t="str">
        <f>HYPERLINK(CONCATENATE("http://www.worldcat.org/search?q=",A41),"WCat")</f>
        <v>WCat</v>
      </c>
      <c r="C41" s="50" t="s">
        <v>4</v>
      </c>
      <c r="D41" s="49"/>
      <c r="E41" s="22"/>
      <c r="F41" s="22"/>
      <c r="G41" s="49" t="s">
        <v>112</v>
      </c>
      <c r="H41" s="50" t="s">
        <v>29</v>
      </c>
      <c r="I41" s="20" t="s">
        <v>165</v>
      </c>
      <c r="J41" s="49"/>
      <c r="K41" s="49" t="s">
        <v>164</v>
      </c>
      <c r="L41" s="48"/>
      <c r="M41" s="56"/>
    </row>
    <row r="42" spans="1:227" s="31" customFormat="1" ht="18" customHeight="1" x14ac:dyDescent="0.2">
      <c r="A42" s="49" t="s">
        <v>163</v>
      </c>
      <c r="B42" s="51" t="str">
        <f>HYPERLINK(CONCATENATE("http://www.worldcat.org/search?q=",A42),"WCat")</f>
        <v>WCat</v>
      </c>
      <c r="C42" s="50" t="s">
        <v>4</v>
      </c>
      <c r="D42" s="49" t="s">
        <v>162</v>
      </c>
      <c r="E42" s="51" t="str">
        <f>HYPERLINK(CONCATENATE("http://www.worldcat.org/search?q=",D42),"WCat")</f>
        <v>WCat</v>
      </c>
      <c r="F42" s="22" t="s">
        <v>4</v>
      </c>
      <c r="G42" s="49" t="s">
        <v>112</v>
      </c>
      <c r="H42" s="50" t="s">
        <v>29</v>
      </c>
      <c r="I42" s="20" t="s">
        <v>161</v>
      </c>
      <c r="J42" s="49"/>
      <c r="K42" s="49"/>
      <c r="L42" s="55"/>
      <c r="M42" s="54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</row>
    <row r="43" spans="1:227" s="31" customFormat="1" ht="18" customHeight="1" x14ac:dyDescent="0.25">
      <c r="A43" s="49" t="s">
        <v>160</v>
      </c>
      <c r="B43" s="52" t="str">
        <f>HYPERLINK(CONCATENATE("http://www.scimagojr.com/journalsearch.php?q=",A43),"SCimago")</f>
        <v>SCimago</v>
      </c>
      <c r="C43" s="50"/>
      <c r="D43" s="49" t="s">
        <v>159</v>
      </c>
      <c r="E43" s="52" t="str">
        <f>HYPERLINK(CONCATENATE("http://www.scimagojr.com/journalsearch.php?q=",D43),"SCimago")</f>
        <v>SCimago</v>
      </c>
      <c r="F43" s="22"/>
      <c r="G43" s="49" t="s">
        <v>112</v>
      </c>
      <c r="H43" s="50" t="s">
        <v>29</v>
      </c>
      <c r="I43" s="20" t="s">
        <v>158</v>
      </c>
      <c r="J43" s="49"/>
      <c r="K43" s="49"/>
      <c r="L43" s="48"/>
      <c r="M43" s="47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</row>
    <row r="44" spans="1:227" s="31" customFormat="1" ht="18" customHeight="1" x14ac:dyDescent="0.2">
      <c r="A44" s="49" t="s">
        <v>157</v>
      </c>
      <c r="B44" s="51" t="str">
        <f>HYPERLINK(CONCATENATE("http://www.worldcat.org/search?q=",A44),"WCat")</f>
        <v>WCat</v>
      </c>
      <c r="C44" s="50" t="s">
        <v>4</v>
      </c>
      <c r="D44" s="49"/>
      <c r="E44" s="22"/>
      <c r="F44" s="22"/>
      <c r="G44" s="49" t="s">
        <v>112</v>
      </c>
      <c r="H44" s="50" t="s">
        <v>29</v>
      </c>
      <c r="I44" s="20" t="s">
        <v>156</v>
      </c>
      <c r="J44" s="49"/>
      <c r="K44" s="49"/>
      <c r="L44" s="48"/>
      <c r="M44" s="47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</row>
    <row r="45" spans="1:227" s="31" customFormat="1" ht="18" customHeight="1" x14ac:dyDescent="0.2">
      <c r="A45" s="49" t="s">
        <v>155</v>
      </c>
      <c r="B45" s="51" t="str">
        <f>HYPERLINK("http://www.worldcat.org/title/science-military-journal/oclc/450672702&amp;referer=brief_results","URL")</f>
        <v>URL</v>
      </c>
      <c r="C45" s="50" t="s">
        <v>4</v>
      </c>
      <c r="D45" s="49"/>
      <c r="E45" s="22"/>
      <c r="F45" s="22"/>
      <c r="G45" s="49" t="s">
        <v>112</v>
      </c>
      <c r="H45" s="50" t="s">
        <v>29</v>
      </c>
      <c r="I45" s="20" t="s">
        <v>154</v>
      </c>
      <c r="J45" s="49"/>
      <c r="K45" s="49" t="s">
        <v>153</v>
      </c>
      <c r="L45" s="48"/>
      <c r="M45" s="47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</row>
    <row r="46" spans="1:227" s="31" customFormat="1" ht="18" customHeight="1" x14ac:dyDescent="0.25">
      <c r="A46" s="49" t="s">
        <v>152</v>
      </c>
      <c r="B46" s="52" t="str">
        <f>HYPERLINK(CONCATENATE("http://www.scimagojr.com/journalsearch.php?q=",A46),"SCimago")</f>
        <v>SCimago</v>
      </c>
      <c r="C46" s="50"/>
      <c r="D46" s="49"/>
      <c r="E46" s="22"/>
      <c r="F46" s="22"/>
      <c r="G46" s="49" t="s">
        <v>112</v>
      </c>
      <c r="H46" s="50" t="s">
        <v>2</v>
      </c>
      <c r="I46" s="20" t="s">
        <v>151</v>
      </c>
      <c r="J46" s="49"/>
      <c r="K46" s="49"/>
      <c r="L46" s="48"/>
      <c r="M46" s="47"/>
    </row>
    <row r="47" spans="1:227" s="31" customFormat="1" ht="18" customHeight="1" x14ac:dyDescent="0.2">
      <c r="A47" s="49" t="s">
        <v>150</v>
      </c>
      <c r="B47" s="51" t="str">
        <f>HYPERLINK(CONCATENATE("http://www.worldcat.org/search?q=",A47),"WCat")</f>
        <v>WCat</v>
      </c>
      <c r="C47" s="50" t="s">
        <v>4</v>
      </c>
      <c r="D47" s="49"/>
      <c r="E47" s="22"/>
      <c r="F47" s="22"/>
      <c r="G47" s="49" t="s">
        <v>112</v>
      </c>
      <c r="H47" s="50" t="s">
        <v>2</v>
      </c>
      <c r="I47" s="20" t="s">
        <v>149</v>
      </c>
      <c r="J47" s="49"/>
      <c r="K47" s="49"/>
      <c r="L47" s="48"/>
      <c r="M47" s="47"/>
    </row>
    <row r="48" spans="1:227" s="31" customFormat="1" ht="18" customHeight="1" x14ac:dyDescent="0.25">
      <c r="A48" s="49" t="s">
        <v>148</v>
      </c>
      <c r="B48" s="23" t="str">
        <f>HYPERLINK(CONCATENATE("http://www.worldcat.org/search?q=",A48),"WCat")</f>
        <v>WCat</v>
      </c>
      <c r="C48" s="49"/>
      <c r="D48" s="49"/>
      <c r="E48" s="49"/>
      <c r="F48" s="49"/>
      <c r="G48" s="49" t="s">
        <v>112</v>
      </c>
      <c r="H48" s="50" t="s">
        <v>2</v>
      </c>
      <c r="I48" s="20" t="s">
        <v>147</v>
      </c>
      <c r="J48" s="49"/>
      <c r="K48" s="49"/>
      <c r="L48" s="55"/>
      <c r="M48" s="54"/>
    </row>
    <row r="49" spans="1:227" s="31" customFormat="1" ht="18" customHeight="1" x14ac:dyDescent="0.2">
      <c r="A49" s="49" t="s">
        <v>146</v>
      </c>
      <c r="B49" s="51" t="str">
        <f>HYPERLINK(CONCATENATE("http://www.worldcat.org/search?q=",A49),"WCat")</f>
        <v>WCat</v>
      </c>
      <c r="C49" s="50" t="s">
        <v>4</v>
      </c>
      <c r="D49" s="49"/>
      <c r="E49" s="22"/>
      <c r="F49" s="22"/>
      <c r="G49" s="49" t="s">
        <v>112</v>
      </c>
      <c r="H49" s="50" t="s">
        <v>2</v>
      </c>
      <c r="I49" s="20" t="s">
        <v>145</v>
      </c>
      <c r="J49" s="49"/>
      <c r="K49" s="49"/>
      <c r="L49" s="48"/>
      <c r="M49" s="47"/>
    </row>
    <row r="50" spans="1:227" s="31" customFormat="1" ht="18" customHeight="1" x14ac:dyDescent="0.2">
      <c r="A50" s="49" t="s">
        <v>144</v>
      </c>
      <c r="B50" s="51" t="str">
        <f>HYPERLINK(CONCATENATE("http://www.worldcat.org/search?q=",A50),"WCat")</f>
        <v>WCat</v>
      </c>
      <c r="C50" s="50" t="s">
        <v>4</v>
      </c>
      <c r="D50" s="49"/>
      <c r="E50" s="22"/>
      <c r="F50" s="22"/>
      <c r="G50" s="49" t="s">
        <v>112</v>
      </c>
      <c r="H50" s="50" t="s">
        <v>2</v>
      </c>
      <c r="I50" s="20" t="s">
        <v>143</v>
      </c>
      <c r="J50" s="49"/>
      <c r="K50" s="49"/>
      <c r="L50" s="48"/>
      <c r="M50" s="47"/>
    </row>
    <row r="51" spans="1:227" s="31" customFormat="1" ht="18" customHeight="1" x14ac:dyDescent="0.2">
      <c r="A51" s="49" t="s">
        <v>142</v>
      </c>
      <c r="B51" s="51" t="str">
        <f>HYPERLINK(CONCATENATE("http://www.worldcat.org/search?q=",A51),"WCat")</f>
        <v>WCat</v>
      </c>
      <c r="C51" s="50" t="s">
        <v>4</v>
      </c>
      <c r="D51" s="49"/>
      <c r="E51" s="22"/>
      <c r="F51" s="22"/>
      <c r="G51" s="49" t="s">
        <v>112</v>
      </c>
      <c r="H51" s="50" t="s">
        <v>2</v>
      </c>
      <c r="I51" s="20" t="s">
        <v>141</v>
      </c>
      <c r="J51" s="49"/>
      <c r="K51" s="49"/>
      <c r="L51" s="48"/>
      <c r="M51" s="47"/>
    </row>
    <row r="52" spans="1:227" s="31" customFormat="1" ht="18" customHeight="1" x14ac:dyDescent="0.25">
      <c r="A52" s="49" t="s">
        <v>140</v>
      </c>
      <c r="B52" s="52" t="str">
        <f>HYPERLINK(CONCATENATE("http://www.scimagojr.com/journalsearch.php?q=",A52),"SCimago")</f>
        <v>SCimago</v>
      </c>
      <c r="C52" s="50"/>
      <c r="D52" s="49" t="s">
        <v>139</v>
      </c>
      <c r="E52" s="52" t="str">
        <f>HYPERLINK(CONCATENATE("http://www.scimagojr.com/journalsearch.php?q=",D52),"SCimago")</f>
        <v>SCimago</v>
      </c>
      <c r="F52" s="22"/>
      <c r="G52" s="49" t="s">
        <v>112</v>
      </c>
      <c r="H52" s="50" t="s">
        <v>2</v>
      </c>
      <c r="I52" s="20" t="s">
        <v>138</v>
      </c>
      <c r="J52" s="49"/>
      <c r="K52" s="49"/>
      <c r="L52" s="48"/>
      <c r="M52" s="47"/>
    </row>
    <row r="53" spans="1:227" s="31" customFormat="1" ht="18" customHeight="1" x14ac:dyDescent="0.2">
      <c r="A53" s="49" t="s">
        <v>137</v>
      </c>
      <c r="B53" s="51" t="str">
        <f>HYPERLINK(CONCATENATE("http://www.worldcat.org/search?q=",A53),"WCat")</f>
        <v>WCat</v>
      </c>
      <c r="C53" s="50" t="s">
        <v>4</v>
      </c>
      <c r="D53" s="49"/>
      <c r="E53" s="22"/>
      <c r="F53" s="22"/>
      <c r="G53" s="49" t="s">
        <v>112</v>
      </c>
      <c r="H53" s="50" t="s">
        <v>2</v>
      </c>
      <c r="I53" s="20" t="s">
        <v>136</v>
      </c>
      <c r="J53" s="49"/>
      <c r="K53" s="49"/>
      <c r="L53" s="48"/>
      <c r="M53" s="47"/>
    </row>
    <row r="54" spans="1:227" s="31" customFormat="1" ht="18" customHeight="1" x14ac:dyDescent="0.2">
      <c r="A54" s="49" t="s">
        <v>135</v>
      </c>
      <c r="B54" s="51" t="str">
        <f>HYPERLINK(CONCATENATE("http://www.worldcat.org/search?q=",A54),"WCat")</f>
        <v>WCat</v>
      </c>
      <c r="C54" s="50" t="s">
        <v>4</v>
      </c>
      <c r="D54" s="49"/>
      <c r="E54" s="51"/>
      <c r="F54" s="22"/>
      <c r="G54" s="49" t="s">
        <v>112</v>
      </c>
      <c r="H54" s="50" t="s">
        <v>2</v>
      </c>
      <c r="I54" s="20" t="s">
        <v>134</v>
      </c>
      <c r="J54" s="49"/>
      <c r="K54" s="53"/>
      <c r="L54" s="48"/>
      <c r="M54" s="47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</row>
    <row r="55" spans="1:227" s="31" customFormat="1" ht="18" customHeight="1" x14ac:dyDescent="0.25">
      <c r="A55" s="49" t="s">
        <v>133</v>
      </c>
      <c r="B55" s="52" t="str">
        <f>HYPERLINK(CONCATENATE("http://www.scimagojr.com/journalsearch.php?q=",A55),"SCimago")</f>
        <v>SCimago</v>
      </c>
      <c r="C55" s="50"/>
      <c r="D55" s="49"/>
      <c r="E55" s="22"/>
      <c r="F55" s="22"/>
      <c r="G55" s="49" t="s">
        <v>112</v>
      </c>
      <c r="H55" s="50" t="s">
        <v>2</v>
      </c>
      <c r="I55" s="20" t="s">
        <v>132</v>
      </c>
      <c r="J55" s="49"/>
      <c r="K55" s="49" t="s">
        <v>131</v>
      </c>
      <c r="L55" s="48"/>
      <c r="M55" s="47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</row>
    <row r="56" spans="1:227" s="31" customFormat="1" ht="18" customHeight="1" x14ac:dyDescent="0.2">
      <c r="A56" s="49" t="s">
        <v>130</v>
      </c>
      <c r="B56" s="51" t="str">
        <f>HYPERLINK(CONCATENATE("http://www.worldcat.org/search?q=",A56),"WCat")</f>
        <v>WCat</v>
      </c>
      <c r="C56" s="50" t="s">
        <v>4</v>
      </c>
      <c r="D56" s="49"/>
      <c r="E56" s="22"/>
      <c r="F56" s="22"/>
      <c r="G56" s="49" t="s">
        <v>112</v>
      </c>
      <c r="H56" s="50" t="s">
        <v>2</v>
      </c>
      <c r="I56" s="20" t="s">
        <v>129</v>
      </c>
      <c r="J56" s="49"/>
      <c r="K56" s="49"/>
      <c r="L56" s="48"/>
      <c r="M56" s="47"/>
    </row>
    <row r="57" spans="1:227" s="31" customFormat="1" ht="18" customHeight="1" x14ac:dyDescent="0.2">
      <c r="A57" s="49" t="s">
        <v>128</v>
      </c>
      <c r="B57" s="51" t="str">
        <f>HYPERLINK(CONCATENATE("http://www.worldcat.org/search?q=",A57),"WCat")</f>
        <v>WCat</v>
      </c>
      <c r="C57" s="50" t="s">
        <v>4</v>
      </c>
      <c r="D57" s="49"/>
      <c r="E57" s="22"/>
      <c r="F57" s="22"/>
      <c r="G57" s="49" t="s">
        <v>112</v>
      </c>
      <c r="H57" s="50" t="s">
        <v>2</v>
      </c>
      <c r="I57" s="20" t="s">
        <v>127</v>
      </c>
      <c r="J57" s="49"/>
      <c r="K57" s="49"/>
      <c r="L57" s="48"/>
      <c r="M57" s="47"/>
    </row>
    <row r="58" spans="1:227" s="31" customFormat="1" ht="18" customHeight="1" x14ac:dyDescent="0.2">
      <c r="A58" s="49" t="s">
        <v>126</v>
      </c>
      <c r="B58" s="51" t="str">
        <f>HYPERLINK(CONCATENATE("http://www.worldcat.org/search?q=",A58),"WCat")</f>
        <v>WCat</v>
      </c>
      <c r="C58" s="50" t="s">
        <v>4</v>
      </c>
      <c r="D58" s="49"/>
      <c r="E58" s="22"/>
      <c r="F58" s="22"/>
      <c r="G58" s="49" t="s">
        <v>112</v>
      </c>
      <c r="H58" s="50" t="s">
        <v>2</v>
      </c>
      <c r="I58" s="20" t="s">
        <v>125</v>
      </c>
      <c r="J58" s="49"/>
      <c r="K58" s="49"/>
      <c r="L58" s="48"/>
      <c r="M58" s="47"/>
    </row>
    <row r="59" spans="1:227" s="31" customFormat="1" ht="18" customHeight="1" x14ac:dyDescent="0.2">
      <c r="A59" s="49" t="s">
        <v>124</v>
      </c>
      <c r="B59" s="51" t="str">
        <f>HYPERLINK(CONCATENATE("http://www.worldcat.org/search?q=",A59),"WCat")</f>
        <v>WCat</v>
      </c>
      <c r="C59" s="50" t="s">
        <v>4</v>
      </c>
      <c r="D59" s="49"/>
      <c r="E59" s="22"/>
      <c r="F59" s="22"/>
      <c r="G59" s="49" t="s">
        <v>112</v>
      </c>
      <c r="H59" s="50" t="s">
        <v>2</v>
      </c>
      <c r="I59" s="20" t="s">
        <v>123</v>
      </c>
      <c r="J59" s="49"/>
      <c r="K59" s="49"/>
      <c r="L59" s="48"/>
      <c r="M59" s="47"/>
    </row>
    <row r="60" spans="1:227" s="31" customFormat="1" ht="18" customHeight="1" x14ac:dyDescent="0.2">
      <c r="A60" s="49" t="s">
        <v>122</v>
      </c>
      <c r="B60" s="51" t="str">
        <f>HYPERLINK(CONCATENATE("http://www.worldcat.org/search?q=",A60),"WCat")</f>
        <v>WCat</v>
      </c>
      <c r="C60" s="50" t="s">
        <v>4</v>
      </c>
      <c r="D60" s="49"/>
      <c r="E60" s="22"/>
      <c r="F60" s="22"/>
      <c r="G60" s="49" t="s">
        <v>112</v>
      </c>
      <c r="H60" s="50" t="s">
        <v>2</v>
      </c>
      <c r="I60" s="20" t="s">
        <v>121</v>
      </c>
      <c r="J60" s="49"/>
      <c r="K60" s="49"/>
      <c r="L60" s="48"/>
      <c r="M60" s="47"/>
    </row>
    <row r="61" spans="1:227" s="31" customFormat="1" ht="18" customHeight="1" x14ac:dyDescent="0.25">
      <c r="A61" s="49" t="s">
        <v>120</v>
      </c>
      <c r="B61" s="52" t="str">
        <f>HYPERLINK(CONCATENATE("http://www.scimagojr.com/journalsearch.php?q=",A61),"SCimago")</f>
        <v>SCimago</v>
      </c>
      <c r="C61" s="49"/>
      <c r="D61" s="49" t="s">
        <v>119</v>
      </c>
      <c r="E61" s="52" t="str">
        <f>HYPERLINK(CONCATENATE("http://www.scimagojr.com/journalsearch.php?q=",D61),"SCimago")</f>
        <v>SCimago</v>
      </c>
      <c r="F61" s="49"/>
      <c r="G61" s="49" t="s">
        <v>112</v>
      </c>
      <c r="H61" s="50" t="s">
        <v>2</v>
      </c>
      <c r="I61" s="20" t="s">
        <v>118</v>
      </c>
      <c r="J61" s="49"/>
      <c r="K61" s="49"/>
      <c r="L61" s="48"/>
      <c r="M61" s="47"/>
    </row>
    <row r="62" spans="1:227" s="31" customFormat="1" ht="18" customHeight="1" x14ac:dyDescent="0.2">
      <c r="A62" s="49" t="s">
        <v>117</v>
      </c>
      <c r="B62" s="51" t="str">
        <f>HYPERLINK(CONCATENATE("http://www.worldcat.org/search?q=",A62),"WCat")</f>
        <v>WCat</v>
      </c>
      <c r="C62" s="50" t="s">
        <v>4</v>
      </c>
      <c r="D62" s="49"/>
      <c r="E62" s="22"/>
      <c r="F62" s="22"/>
      <c r="G62" s="49" t="s">
        <v>112</v>
      </c>
      <c r="H62" s="50" t="s">
        <v>2</v>
      </c>
      <c r="I62" s="20" t="s">
        <v>116</v>
      </c>
      <c r="J62" s="49"/>
      <c r="K62" s="49"/>
      <c r="L62" s="48"/>
      <c r="M62" s="47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</row>
    <row r="63" spans="1:227" s="31" customFormat="1" ht="18" customHeight="1" x14ac:dyDescent="0.2">
      <c r="A63" s="49" t="s">
        <v>115</v>
      </c>
      <c r="B63" s="51" t="str">
        <f>HYPERLINK(CONCATENATE("http://www.worldcat.org/search?q=",A63),"WCat")</f>
        <v>WCat</v>
      </c>
      <c r="C63" s="50" t="s">
        <v>4</v>
      </c>
      <c r="D63" s="49"/>
      <c r="E63" s="22"/>
      <c r="F63" s="22"/>
      <c r="G63" s="49" t="s">
        <v>112</v>
      </c>
      <c r="H63" s="50" t="s">
        <v>2</v>
      </c>
      <c r="I63" s="20" t="s">
        <v>114</v>
      </c>
      <c r="J63" s="49"/>
      <c r="K63" s="49"/>
      <c r="L63" s="48"/>
      <c r="M63" s="47"/>
    </row>
    <row r="64" spans="1:227" s="42" customFormat="1" ht="18" customHeight="1" thickBot="1" x14ac:dyDescent="0.3">
      <c r="A64" s="10" t="s">
        <v>113</v>
      </c>
      <c r="B64" s="46" t="str">
        <f>HYPERLINK(CONCATENATE("http://www.worldcat.org/search?q=",A64),"WCat")</f>
        <v>WCat</v>
      </c>
      <c r="C64" s="6" t="s">
        <v>4</v>
      </c>
      <c r="D64" s="10"/>
      <c r="E64" s="46"/>
      <c r="F64" s="6"/>
      <c r="G64" s="6" t="s">
        <v>112</v>
      </c>
      <c r="H64" s="12" t="s">
        <v>2</v>
      </c>
      <c r="I64" s="10" t="s">
        <v>111</v>
      </c>
      <c r="J64" s="6"/>
      <c r="K64" s="45"/>
      <c r="L64" s="44"/>
      <c r="M64" s="43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</row>
    <row r="65" spans="1:14" s="31" customFormat="1" ht="30.75" thickBot="1" x14ac:dyDescent="0.3">
      <c r="A65" s="41" t="s">
        <v>110</v>
      </c>
      <c r="B65" s="40" t="s">
        <v>109</v>
      </c>
      <c r="C65" s="39" t="s">
        <v>106</v>
      </c>
      <c r="D65" s="41" t="s">
        <v>108</v>
      </c>
      <c r="E65" s="40" t="s">
        <v>107</v>
      </c>
      <c r="F65" s="39" t="s">
        <v>106</v>
      </c>
      <c r="G65" s="35" t="s">
        <v>105</v>
      </c>
      <c r="H65" s="38" t="s">
        <v>104</v>
      </c>
      <c r="I65" s="37" t="s">
        <v>103</v>
      </c>
      <c r="J65" s="36" t="s">
        <v>102</v>
      </c>
      <c r="K65" s="35" t="s">
        <v>101</v>
      </c>
      <c r="L65" s="34" t="s">
        <v>100</v>
      </c>
      <c r="M65" s="33" t="s">
        <v>99</v>
      </c>
      <c r="N65" s="32" t="s">
        <v>98</v>
      </c>
    </row>
    <row r="66" spans="1:14" ht="18" customHeight="1" x14ac:dyDescent="0.25">
      <c r="A66" s="30" t="s">
        <v>97</v>
      </c>
      <c r="B66" s="24" t="str">
        <f>HYPERLINK(CONCATENATE("http://nektar.oszk.hu/hu/manifestation/",3626134),"OSZK")</f>
        <v>OSZK</v>
      </c>
      <c r="C66" s="22"/>
      <c r="D66" s="22"/>
      <c r="E66" s="23"/>
      <c r="F66" s="22"/>
      <c r="G66" s="21" t="s">
        <v>3</v>
      </c>
      <c r="H66" s="21" t="s">
        <v>80</v>
      </c>
      <c r="I66" s="20" t="s">
        <v>96</v>
      </c>
      <c r="J66" s="19" t="s">
        <v>95</v>
      </c>
      <c r="K66" s="18" t="s">
        <v>88</v>
      </c>
      <c r="L66" s="17">
        <v>2014</v>
      </c>
      <c r="M66" s="17"/>
      <c r="N66" s="18"/>
    </row>
    <row r="67" spans="1:14" ht="18" customHeight="1" x14ac:dyDescent="0.25">
      <c r="A67" s="30" t="s">
        <v>94</v>
      </c>
      <c r="B67" s="26" t="str">
        <f>HYPERLINK(CONCATENATE("http://www.worldcat.org/search?q=",A67),"WCat")</f>
        <v>WCat</v>
      </c>
      <c r="C67" s="22" t="s">
        <v>4</v>
      </c>
      <c r="D67" s="22" t="s">
        <v>93</v>
      </c>
      <c r="E67" s="26" t="s">
        <v>83</v>
      </c>
      <c r="F67" s="22" t="s">
        <v>4</v>
      </c>
      <c r="G67" s="21" t="s">
        <v>3</v>
      </c>
      <c r="H67" s="21" t="s">
        <v>80</v>
      </c>
      <c r="I67" s="20" t="s">
        <v>92</v>
      </c>
      <c r="J67" s="19" t="s">
        <v>89</v>
      </c>
      <c r="K67" s="18"/>
      <c r="L67" s="17">
        <v>2002</v>
      </c>
      <c r="M67" s="17">
        <v>2011</v>
      </c>
      <c r="N67" s="16"/>
    </row>
    <row r="68" spans="1:14" ht="18" customHeight="1" x14ac:dyDescent="0.25">
      <c r="A68" s="30" t="s">
        <v>91</v>
      </c>
      <c r="B68" s="26" t="str">
        <f>HYPERLINK(CONCATENATE("http://nektar.oszk.hu/hu/manifestation/",3470710),"OSZK")</f>
        <v>OSZK</v>
      </c>
      <c r="C68" s="22" t="s">
        <v>4</v>
      </c>
      <c r="D68" s="22"/>
      <c r="E68" s="23"/>
      <c r="F68" s="22"/>
      <c r="G68" s="21" t="s">
        <v>3</v>
      </c>
      <c r="H68" s="21" t="s">
        <v>80</v>
      </c>
      <c r="I68" s="20" t="s">
        <v>90</v>
      </c>
      <c r="J68" s="19" t="s">
        <v>89</v>
      </c>
      <c r="K68" s="18" t="s">
        <v>88</v>
      </c>
      <c r="L68" s="17">
        <v>2012</v>
      </c>
      <c r="M68" s="17">
        <v>2014</v>
      </c>
      <c r="N68" s="16"/>
    </row>
    <row r="69" spans="1:14" ht="18" customHeight="1" x14ac:dyDescent="0.25">
      <c r="A69" s="30" t="s">
        <v>87</v>
      </c>
      <c r="B69" s="26" t="str">
        <f>HYPERLINK(CONCATENATE("http://www.worldcat.org/search?q=",A69),"WCat")</f>
        <v>WCat</v>
      </c>
      <c r="C69" s="22" t="s">
        <v>4</v>
      </c>
      <c r="D69" s="22"/>
      <c r="E69" s="23"/>
      <c r="F69" s="22"/>
      <c r="G69" s="21" t="s">
        <v>3</v>
      </c>
      <c r="H69" s="21" t="s">
        <v>80</v>
      </c>
      <c r="I69" s="20" t="s">
        <v>86</v>
      </c>
      <c r="J69" s="19"/>
      <c r="K69" s="18"/>
      <c r="L69" s="17">
        <v>1888</v>
      </c>
      <c r="M69" s="17"/>
      <c r="N69" s="16"/>
    </row>
    <row r="70" spans="1:14" ht="18" customHeight="1" x14ac:dyDescent="0.25">
      <c r="A70" s="30" t="s">
        <v>85</v>
      </c>
      <c r="B70" s="26" t="str">
        <f>HYPERLINK(CONCATENATE("http://www.worldcat.org/search?q=",A70),"WCat")</f>
        <v>WCat</v>
      </c>
      <c r="C70" s="22" t="s">
        <v>4</v>
      </c>
      <c r="D70" s="22" t="s">
        <v>84</v>
      </c>
      <c r="E70" s="26" t="s">
        <v>83</v>
      </c>
      <c r="F70" s="22" t="s">
        <v>4</v>
      </c>
      <c r="G70" s="21" t="s">
        <v>3</v>
      </c>
      <c r="H70" s="21" t="s">
        <v>80</v>
      </c>
      <c r="I70" s="20" t="s">
        <v>82</v>
      </c>
      <c r="J70" s="19"/>
      <c r="K70" s="18"/>
      <c r="L70" s="17">
        <v>1990</v>
      </c>
      <c r="M70" s="17"/>
      <c r="N70" s="16"/>
    </row>
    <row r="71" spans="1:14" ht="18" customHeight="1" x14ac:dyDescent="0.25">
      <c r="A71" s="30" t="s">
        <v>81</v>
      </c>
      <c r="B71" s="26" t="str">
        <f>HYPERLINK(CONCATENATE("http://nektar.oszk.hu/hu/manifestation/",2766933),"OSZK")</f>
        <v>OSZK</v>
      </c>
      <c r="C71" s="22" t="s">
        <v>4</v>
      </c>
      <c r="D71" s="22"/>
      <c r="E71" s="23"/>
      <c r="F71" s="22"/>
      <c r="G71" s="21" t="s">
        <v>3</v>
      </c>
      <c r="H71" s="21" t="s">
        <v>80</v>
      </c>
      <c r="I71" s="20" t="s">
        <v>79</v>
      </c>
      <c r="J71" s="19"/>
      <c r="K71" s="28"/>
      <c r="L71" s="17">
        <v>2008</v>
      </c>
      <c r="M71" s="17"/>
      <c r="N71" s="16"/>
    </row>
    <row r="72" spans="1:14" ht="18" customHeight="1" x14ac:dyDescent="0.25">
      <c r="A72" s="30" t="s">
        <v>78</v>
      </c>
      <c r="B72" s="26" t="str">
        <f>HYPERLINK(CONCATENATE("http://nektar.oszk.hu/hu/manifestation/",1012395),"OSZK")</f>
        <v>OSZK</v>
      </c>
      <c r="C72" s="22" t="s">
        <v>4</v>
      </c>
      <c r="D72" s="22"/>
      <c r="E72" s="23"/>
      <c r="F72" s="22"/>
      <c r="G72" s="21" t="s">
        <v>3</v>
      </c>
      <c r="H72" s="21" t="s">
        <v>56</v>
      </c>
      <c r="I72" s="20" t="s">
        <v>77</v>
      </c>
      <c r="J72" s="19"/>
      <c r="K72" s="18"/>
      <c r="L72" s="17">
        <v>1996</v>
      </c>
      <c r="M72" s="17"/>
      <c r="N72" s="16"/>
    </row>
    <row r="73" spans="1:14" ht="18" customHeight="1" x14ac:dyDescent="0.25">
      <c r="A73" s="30" t="s">
        <v>76</v>
      </c>
      <c r="B73" s="26" t="str">
        <f>HYPERLINK(CONCATENATE("http://nektar.oszk.hu/hu/manifestation/",1016467),"OSZK")</f>
        <v>OSZK</v>
      </c>
      <c r="C73" s="22" t="s">
        <v>4</v>
      </c>
      <c r="D73" s="22"/>
      <c r="E73" s="23"/>
      <c r="F73" s="22"/>
      <c r="G73" s="21" t="s">
        <v>3</v>
      </c>
      <c r="H73" s="21" t="s">
        <v>56</v>
      </c>
      <c r="I73" s="20" t="s">
        <v>75</v>
      </c>
      <c r="J73" s="19"/>
      <c r="K73" s="18"/>
      <c r="L73" s="17">
        <v>2002</v>
      </c>
      <c r="M73" s="17"/>
      <c r="N73" s="16"/>
    </row>
    <row r="74" spans="1:14" ht="18" customHeight="1" x14ac:dyDescent="0.25">
      <c r="A74" s="30" t="s">
        <v>74</v>
      </c>
      <c r="B74" s="26" t="str">
        <f>HYPERLINK(CONCATENATE("http://www.worldcat.org/search?q=",A74),"WCat")</f>
        <v>WCat</v>
      </c>
      <c r="C74" s="22" t="s">
        <v>4</v>
      </c>
      <c r="D74" s="22"/>
      <c r="E74" s="23"/>
      <c r="F74" s="22"/>
      <c r="G74" s="21" t="s">
        <v>3</v>
      </c>
      <c r="H74" s="21" t="s">
        <v>56</v>
      </c>
      <c r="I74" s="20" t="s">
        <v>73</v>
      </c>
      <c r="J74" s="19"/>
      <c r="K74" s="18"/>
      <c r="L74" s="17">
        <v>1982</v>
      </c>
      <c r="M74" s="17"/>
      <c r="N74" s="16"/>
    </row>
    <row r="75" spans="1:14" ht="18" customHeight="1" x14ac:dyDescent="0.25">
      <c r="A75" s="30" t="s">
        <v>72</v>
      </c>
      <c r="B75" s="26" t="str">
        <f>HYPERLINK(CONCATENATE("http://www.worldcat.org/search?q=",A75),"WCat")</f>
        <v>WCat</v>
      </c>
      <c r="C75" s="22" t="s">
        <v>4</v>
      </c>
      <c r="D75" s="22"/>
      <c r="E75" s="26"/>
      <c r="F75" s="22"/>
      <c r="G75" s="21" t="s">
        <v>3</v>
      </c>
      <c r="H75" s="21" t="s">
        <v>56</v>
      </c>
      <c r="I75" s="20" t="s">
        <v>71</v>
      </c>
      <c r="J75" s="19"/>
      <c r="K75" s="18"/>
      <c r="L75" s="17">
        <v>2006</v>
      </c>
      <c r="M75" s="17"/>
      <c r="N75" s="16"/>
    </row>
    <row r="76" spans="1:14" ht="18" customHeight="1" x14ac:dyDescent="0.25">
      <c r="A76" s="30" t="s">
        <v>70</v>
      </c>
      <c r="B76" s="26" t="str">
        <f>HYPERLINK(CONCATENATE("http://nektar.oszk.hu/hu/manifestation/",3508906),"OSZK")</f>
        <v>OSZK</v>
      </c>
      <c r="C76" s="22" t="s">
        <v>4</v>
      </c>
      <c r="D76" s="22"/>
      <c r="E76" s="23"/>
      <c r="F76" s="22"/>
      <c r="G76" s="21" t="s">
        <v>3</v>
      </c>
      <c r="H76" s="21" t="s">
        <v>56</v>
      </c>
      <c r="I76" s="20" t="s">
        <v>69</v>
      </c>
      <c r="J76" s="19"/>
      <c r="K76" s="18"/>
      <c r="L76" s="17">
        <v>2008</v>
      </c>
      <c r="M76" s="17"/>
      <c r="N76" s="16"/>
    </row>
    <row r="77" spans="1:14" ht="18" customHeight="1" x14ac:dyDescent="0.25">
      <c r="A77" s="30" t="s">
        <v>68</v>
      </c>
      <c r="B77" s="26" t="str">
        <f>HYPERLINK(CONCATENATE("http://nektar.oszk.hu/hu/manifestation/",1028464),"OSZK")</f>
        <v>OSZK</v>
      </c>
      <c r="C77" s="22" t="s">
        <v>4</v>
      </c>
      <c r="D77" s="22" t="s">
        <v>67</v>
      </c>
      <c r="E77" s="26" t="str">
        <f>HYPERLINK("http://www.mkle.net/katonai-logisztika/megjelent-szamok/","URL")</f>
        <v>URL</v>
      </c>
      <c r="F77" s="22" t="s">
        <v>4</v>
      </c>
      <c r="G77" s="21" t="s">
        <v>3</v>
      </c>
      <c r="H77" s="21" t="s">
        <v>56</v>
      </c>
      <c r="I77" s="20" t="s">
        <v>66</v>
      </c>
      <c r="J77" s="19"/>
      <c r="K77" s="18" t="s">
        <v>65</v>
      </c>
      <c r="L77" s="17">
        <v>1993</v>
      </c>
      <c r="M77" s="17"/>
      <c r="N77" s="16"/>
    </row>
    <row r="78" spans="1:14" ht="18" customHeight="1" x14ac:dyDescent="0.25">
      <c r="A78" s="30" t="s">
        <v>64</v>
      </c>
      <c r="B78" s="26" t="str">
        <f>HYPERLINK(CONCATENATE("http://www.worldcat.org/search?q=",A78),"WCat")</f>
        <v>WCat</v>
      </c>
      <c r="C78" s="22" t="s">
        <v>4</v>
      </c>
      <c r="D78" s="22"/>
      <c r="E78" s="23"/>
      <c r="F78" s="22"/>
      <c r="G78" s="21" t="s">
        <v>3</v>
      </c>
      <c r="H78" s="21" t="s">
        <v>56</v>
      </c>
      <c r="I78" s="20" t="s">
        <v>63</v>
      </c>
      <c r="J78" s="19"/>
      <c r="K78" s="18"/>
      <c r="L78" s="17">
        <v>2008</v>
      </c>
      <c r="M78" s="17"/>
      <c r="N78" s="16"/>
    </row>
    <row r="79" spans="1:14" ht="18" customHeight="1" x14ac:dyDescent="0.25">
      <c r="A79" s="30" t="s">
        <v>62</v>
      </c>
      <c r="B79" s="26" t="str">
        <f>HYPERLINK(CONCATENATE("http://nektar.oszk.hu/hu/manifestation/",1014361),"OSZK")</f>
        <v>OSZK</v>
      </c>
      <c r="C79" s="22" t="s">
        <v>4</v>
      </c>
      <c r="D79" s="22" t="s">
        <v>61</v>
      </c>
      <c r="E79" s="24" t="str">
        <f>HYPERLINK("http://www.repulestudomany.hu/elemek/impresszum.html","URL")</f>
        <v>URL</v>
      </c>
      <c r="F79" s="22" t="s">
        <v>4</v>
      </c>
      <c r="G79" s="21" t="s">
        <v>3</v>
      </c>
      <c r="H79" s="21" t="s">
        <v>56</v>
      </c>
      <c r="I79" s="20" t="s">
        <v>60</v>
      </c>
      <c r="J79" s="19"/>
      <c r="K79" s="18"/>
      <c r="L79" s="17">
        <v>1997</v>
      </c>
      <c r="M79" s="17"/>
      <c r="N79" s="16"/>
    </row>
    <row r="80" spans="1:14" ht="18" customHeight="1" x14ac:dyDescent="0.25">
      <c r="A80" s="30" t="s">
        <v>59</v>
      </c>
      <c r="B80" s="26" t="str">
        <f>HYPERLINK(CONCATENATE("http://nektar.oszk.hu/hu/manifestation/",2799757),"OSZK")</f>
        <v>OSZK</v>
      </c>
      <c r="C80" s="22" t="s">
        <v>4</v>
      </c>
      <c r="D80" s="22"/>
      <c r="E80" s="23"/>
      <c r="F80" s="22"/>
      <c r="G80" s="21" t="s">
        <v>3</v>
      </c>
      <c r="H80" s="21" t="s">
        <v>56</v>
      </c>
      <c r="I80" s="20" t="s">
        <v>58</v>
      </c>
      <c r="J80" s="19"/>
      <c r="K80" s="18"/>
      <c r="L80" s="17">
        <v>2008</v>
      </c>
      <c r="M80" s="17"/>
      <c r="N80" s="16"/>
    </row>
    <row r="81" spans="1:14" ht="18" customHeight="1" x14ac:dyDescent="0.25">
      <c r="A81" s="30" t="s">
        <v>57</v>
      </c>
      <c r="B81" s="26" t="str">
        <f>HYPERLINK(CONCATENATE("http://www.worldcat.org/search?q=",A81),"WCat")</f>
        <v>WCat</v>
      </c>
      <c r="C81" s="22" t="s">
        <v>4</v>
      </c>
      <c r="D81" s="22"/>
      <c r="E81" s="23"/>
      <c r="F81" s="22"/>
      <c r="G81" s="21" t="s">
        <v>3</v>
      </c>
      <c r="H81" s="21" t="s">
        <v>56</v>
      </c>
      <c r="I81" s="20" t="s">
        <v>55</v>
      </c>
      <c r="J81" s="19"/>
      <c r="K81" s="18" t="s">
        <v>54</v>
      </c>
      <c r="L81" s="17">
        <v>1991</v>
      </c>
      <c r="M81" s="17">
        <v>2007</v>
      </c>
      <c r="N81" s="16"/>
    </row>
    <row r="82" spans="1:14" ht="18" customHeight="1" x14ac:dyDescent="0.25">
      <c r="A82" s="30" t="s">
        <v>53</v>
      </c>
      <c r="B82" s="26" t="str">
        <f>HYPERLINK(CONCATENATE("http://www.worldcat.org/search?q=",A82),"WCat")</f>
        <v>WCat</v>
      </c>
      <c r="C82" s="22" t="s">
        <v>4</v>
      </c>
      <c r="D82" s="22"/>
      <c r="E82" s="23"/>
      <c r="F82" s="22"/>
      <c r="G82" s="21" t="s">
        <v>3</v>
      </c>
      <c r="H82" s="21" t="s">
        <v>29</v>
      </c>
      <c r="I82" s="20" t="s">
        <v>52</v>
      </c>
      <c r="J82" s="19"/>
      <c r="K82" s="18"/>
      <c r="L82" s="17">
        <v>1992</v>
      </c>
      <c r="M82" s="17">
        <v>2005</v>
      </c>
      <c r="N82" s="16"/>
    </row>
    <row r="83" spans="1:14" ht="18" customHeight="1" x14ac:dyDescent="0.25">
      <c r="A83" s="30" t="s">
        <v>51</v>
      </c>
      <c r="B83" s="26" t="str">
        <f>HYPERLINK(CONCATENATE("http://www.worldcat.org/search?q=",A83),"WCat")</f>
        <v>WCat</v>
      </c>
      <c r="C83" s="22" t="s">
        <v>4</v>
      </c>
      <c r="D83" s="22"/>
      <c r="E83" s="23"/>
      <c r="F83" s="22"/>
      <c r="G83" s="21" t="s">
        <v>3</v>
      </c>
      <c r="H83" s="21" t="s">
        <v>29</v>
      </c>
      <c r="I83" s="20" t="s">
        <v>50</v>
      </c>
      <c r="J83" s="19"/>
      <c r="K83" s="18"/>
      <c r="L83" s="17">
        <v>1949</v>
      </c>
      <c r="M83" s="17"/>
      <c r="N83" s="16"/>
    </row>
    <row r="84" spans="1:14" ht="18" customHeight="1" x14ac:dyDescent="0.25">
      <c r="A84" s="30" t="s">
        <v>49</v>
      </c>
      <c r="B84" s="26" t="str">
        <f>HYPERLINK(CONCATENATE("http://www.worldcat.org/search?q=",A84),"WCat")</f>
        <v>WCat</v>
      </c>
      <c r="C84" s="22" t="s">
        <v>4</v>
      </c>
      <c r="D84" s="22"/>
      <c r="E84" s="23"/>
      <c r="F84" s="22"/>
      <c r="G84" s="21" t="s">
        <v>3</v>
      </c>
      <c r="H84" s="21" t="s">
        <v>29</v>
      </c>
      <c r="I84" s="20" t="s">
        <v>48</v>
      </c>
      <c r="J84" s="19"/>
      <c r="K84" s="18"/>
      <c r="L84" s="17">
        <v>1996</v>
      </c>
      <c r="M84" s="17">
        <v>2006</v>
      </c>
      <c r="N84" s="16"/>
    </row>
    <row r="85" spans="1:14" ht="18" customHeight="1" x14ac:dyDescent="0.25">
      <c r="A85" s="30" t="s">
        <v>47</v>
      </c>
      <c r="B85" s="26" t="str">
        <f>HYPERLINK(CONCATENATE("http://nektar.oszk.hu/hu/manifestation/",1011433),"OSZK")</f>
        <v>OSZK</v>
      </c>
      <c r="C85" s="22" t="s">
        <v>4</v>
      </c>
      <c r="D85" s="22" t="s">
        <v>46</v>
      </c>
      <c r="E85" s="26" t="str">
        <f>HYPERLINK("http://hhk.uni-nke.hu/downloads/kiadvanyok/mkk.uni-nke.hu/4.htm","URL")</f>
        <v>URL</v>
      </c>
      <c r="F85" s="22" t="s">
        <v>4</v>
      </c>
      <c r="G85" s="21" t="s">
        <v>3</v>
      </c>
      <c r="H85" s="21" t="s">
        <v>29</v>
      </c>
      <c r="I85" s="20" t="s">
        <v>45</v>
      </c>
      <c r="J85" s="19"/>
      <c r="K85" s="18"/>
      <c r="L85" s="17">
        <v>1991</v>
      </c>
      <c r="M85" s="17"/>
      <c r="N85" s="16"/>
    </row>
    <row r="86" spans="1:14" ht="18" customHeight="1" x14ac:dyDescent="0.25">
      <c r="A86" s="30" t="s">
        <v>30</v>
      </c>
      <c r="B86" s="26" t="str">
        <f>HYPERLINK(CONCATENATE("http://nektar.oszk.hu/hu/manifestation/",3620835),"OSZK")</f>
        <v>OSZK</v>
      </c>
      <c r="C86" s="22" t="s">
        <v>4</v>
      </c>
      <c r="D86" s="22"/>
      <c r="E86" s="23"/>
      <c r="F86" s="22"/>
      <c r="G86" s="21" t="s">
        <v>3</v>
      </c>
      <c r="H86" s="21" t="s">
        <v>29</v>
      </c>
      <c r="I86" s="20" t="s">
        <v>44</v>
      </c>
      <c r="J86" s="19"/>
      <c r="K86" s="18"/>
      <c r="L86" s="17">
        <v>2015</v>
      </c>
      <c r="M86" s="17"/>
      <c r="N86" s="16"/>
    </row>
    <row r="87" spans="1:14" ht="18" customHeight="1" x14ac:dyDescent="0.25">
      <c r="A87" s="30" t="s">
        <v>43</v>
      </c>
      <c r="B87" s="26" t="str">
        <f>HYPERLINK(CONCATENATE("http://nektar.oszk.hu/hu/manifestation/",3532022),"OSZK")</f>
        <v>OSZK</v>
      </c>
      <c r="C87" s="22" t="s">
        <v>4</v>
      </c>
      <c r="D87" s="22"/>
      <c r="E87" s="23"/>
      <c r="F87" s="22"/>
      <c r="G87" s="21" t="s">
        <v>3</v>
      </c>
      <c r="H87" s="21" t="s">
        <v>29</v>
      </c>
      <c r="I87" s="20" t="s">
        <v>42</v>
      </c>
      <c r="J87" s="19"/>
      <c r="K87" s="18"/>
      <c r="L87" s="17">
        <v>2013</v>
      </c>
      <c r="M87" s="17"/>
      <c r="N87" s="16"/>
    </row>
    <row r="88" spans="1:14" ht="18" customHeight="1" x14ac:dyDescent="0.25">
      <c r="A88" s="30" t="s">
        <v>41</v>
      </c>
      <c r="B88" s="26" t="str">
        <f>HYPERLINK(CONCATENATE("http://www.worldcat.org/search?q=",A88),"WCat")</f>
        <v>WCat</v>
      </c>
      <c r="C88" s="22" t="s">
        <v>4</v>
      </c>
      <c r="D88" s="22"/>
      <c r="E88" s="23"/>
      <c r="F88" s="22"/>
      <c r="G88" s="21" t="s">
        <v>3</v>
      </c>
      <c r="H88" s="21" t="s">
        <v>29</v>
      </c>
      <c r="I88" s="20" t="s">
        <v>40</v>
      </c>
      <c r="J88" s="19"/>
      <c r="K88" s="18"/>
      <c r="L88" s="17">
        <v>1997</v>
      </c>
      <c r="M88" s="17">
        <v>2007</v>
      </c>
      <c r="N88" s="16"/>
    </row>
    <row r="89" spans="1:14" ht="18" customHeight="1" x14ac:dyDescent="0.25">
      <c r="A89" s="30" t="s">
        <v>39</v>
      </c>
      <c r="B89" s="24" t="str">
        <f>HYPERLINK(CONCATENATE("http://nektar.oszk.hu/hu/manifestation/",1060096),"OSZK")</f>
        <v>OSZK</v>
      </c>
      <c r="C89" s="22" t="s">
        <v>4</v>
      </c>
      <c r="D89" s="22"/>
      <c r="E89" s="23"/>
      <c r="F89" s="22"/>
      <c r="G89" s="21" t="s">
        <v>3</v>
      </c>
      <c r="H89" s="21" t="s">
        <v>29</v>
      </c>
      <c r="I89" s="20" t="s">
        <v>38</v>
      </c>
      <c r="J89" s="29"/>
      <c r="K89" s="28"/>
      <c r="L89" s="22">
        <v>1990</v>
      </c>
      <c r="M89" s="27"/>
      <c r="N89" s="16"/>
    </row>
    <row r="90" spans="1:14" ht="18" customHeight="1" x14ac:dyDescent="0.25">
      <c r="A90" s="25" t="s">
        <v>37</v>
      </c>
      <c r="B90" s="24" t="str">
        <f>HYPERLINK(CONCATENATE("http://nektar.oszk.hu/hu/manifestation/",1013112),"OSZK")</f>
        <v>OSZK</v>
      </c>
      <c r="C90" s="22" t="s">
        <v>4</v>
      </c>
      <c r="D90" s="22" t="s">
        <v>36</v>
      </c>
      <c r="E90" s="24" t="str">
        <f>HYPERLINK("http://www.repulestudomany.hu/elemek/impresszum.html","URL")</f>
        <v>URL</v>
      </c>
      <c r="F90" s="22"/>
      <c r="G90" s="21" t="s">
        <v>3</v>
      </c>
      <c r="H90" s="21" t="s">
        <v>29</v>
      </c>
      <c r="I90" s="20" t="s">
        <v>35</v>
      </c>
      <c r="J90" s="19"/>
      <c r="K90" s="18"/>
      <c r="L90" s="17">
        <v>1994</v>
      </c>
      <c r="M90" s="17">
        <v>1996</v>
      </c>
      <c r="N90" s="16"/>
    </row>
    <row r="91" spans="1:14" ht="18" customHeight="1" x14ac:dyDescent="0.25">
      <c r="A91" s="25" t="s">
        <v>34</v>
      </c>
      <c r="B91" s="26" t="str">
        <f>HYPERLINK(CONCATENATE("http://www.worldcat.org/search?q=",A91),"WCat")</f>
        <v>WCat</v>
      </c>
      <c r="C91" s="22" t="s">
        <v>4</v>
      </c>
      <c r="D91" s="22"/>
      <c r="E91" s="23"/>
      <c r="F91" s="22"/>
      <c r="G91" s="21" t="s">
        <v>3</v>
      </c>
      <c r="H91" s="21" t="s">
        <v>29</v>
      </c>
      <c r="I91" s="20" t="s">
        <v>33</v>
      </c>
      <c r="J91" s="19"/>
      <c r="K91" s="18"/>
      <c r="L91" s="17">
        <v>2003</v>
      </c>
      <c r="M91" s="17"/>
      <c r="N91" s="16"/>
    </row>
    <row r="92" spans="1:14" ht="18" customHeight="1" x14ac:dyDescent="0.25">
      <c r="A92" s="25" t="s">
        <v>32</v>
      </c>
      <c r="B92" s="26" t="str">
        <f>HYPERLINK(CONCATENATE("http://www.worldcat.org/search?q=",A92),"WCat")</f>
        <v>WCat</v>
      </c>
      <c r="C92" s="22" t="s">
        <v>4</v>
      </c>
      <c r="D92" s="22"/>
      <c r="E92" s="23"/>
      <c r="F92" s="22"/>
      <c r="G92" s="21" t="s">
        <v>3</v>
      </c>
      <c r="H92" s="21" t="s">
        <v>29</v>
      </c>
      <c r="I92" s="20" t="s">
        <v>31</v>
      </c>
      <c r="J92" s="19"/>
      <c r="K92" s="18"/>
      <c r="L92" s="17">
        <v>1997</v>
      </c>
      <c r="M92" s="17"/>
      <c r="N92" s="16"/>
    </row>
    <row r="93" spans="1:14" ht="18" customHeight="1" x14ac:dyDescent="0.25">
      <c r="A93" s="25" t="s">
        <v>30</v>
      </c>
      <c r="B93" s="26" t="str">
        <f>HYPERLINK(CONCATENATE("http://nektar.oszk.hu/hu/manifestation/",3378502),"OSZK")</f>
        <v>OSZK</v>
      </c>
      <c r="C93" s="22" t="s">
        <v>4</v>
      </c>
      <c r="D93" s="22"/>
      <c r="E93" s="23"/>
      <c r="F93" s="22"/>
      <c r="G93" s="21" t="s">
        <v>3</v>
      </c>
      <c r="H93" s="21" t="s">
        <v>29</v>
      </c>
      <c r="I93" s="20" t="s">
        <v>28</v>
      </c>
      <c r="J93" s="19"/>
      <c r="K93" s="18"/>
      <c r="L93" s="17">
        <v>2012</v>
      </c>
      <c r="M93" s="17">
        <v>2014</v>
      </c>
      <c r="N93" s="16"/>
    </row>
    <row r="94" spans="1:14" ht="18" customHeight="1" x14ac:dyDescent="0.25">
      <c r="A94" s="25" t="s">
        <v>27</v>
      </c>
      <c r="B94" s="26" t="str">
        <f>HYPERLINK(CONCATENATE("http://nektar.oszk.hu/hu/manifestation/",1010457),"OSZK")</f>
        <v>OSZK</v>
      </c>
      <c r="C94" s="22" t="s">
        <v>4</v>
      </c>
      <c r="D94" s="22"/>
      <c r="E94" s="23"/>
      <c r="F94" s="22"/>
      <c r="G94" s="21" t="s">
        <v>3</v>
      </c>
      <c r="H94" s="21" t="s">
        <v>2</v>
      </c>
      <c r="I94" s="20" t="s">
        <v>26</v>
      </c>
      <c r="J94" s="19"/>
      <c r="K94" s="18"/>
      <c r="L94" s="17">
        <v>1965</v>
      </c>
      <c r="M94" s="17">
        <v>1996</v>
      </c>
      <c r="N94" s="16"/>
    </row>
    <row r="95" spans="1:14" ht="18" customHeight="1" x14ac:dyDescent="0.25">
      <c r="A95" s="25" t="s">
        <v>25</v>
      </c>
      <c r="B95" s="26" t="str">
        <f>HYPERLINK(CONCATENATE("http://nektar.oszk.hu/hu/manifestation/",1009563),"OSZK")</f>
        <v>OSZK</v>
      </c>
      <c r="C95" s="22"/>
      <c r="D95" s="22"/>
      <c r="E95" s="23"/>
      <c r="F95" s="22"/>
      <c r="G95" s="21" t="s">
        <v>3</v>
      </c>
      <c r="H95" s="21" t="s">
        <v>2</v>
      </c>
      <c r="I95" s="20" t="s">
        <v>24</v>
      </c>
      <c r="J95" s="19"/>
      <c r="K95" s="18"/>
      <c r="L95" s="17">
        <v>1992</v>
      </c>
      <c r="M95" s="17">
        <v>1995</v>
      </c>
      <c r="N95" s="16"/>
    </row>
    <row r="96" spans="1:14" ht="18" customHeight="1" x14ac:dyDescent="0.25">
      <c r="A96" s="25" t="s">
        <v>23</v>
      </c>
      <c r="B96" s="26" t="str">
        <f>HYPERLINK(CONCATENATE("http://nektar.oszk.hu/hu/manifestation/",A96),"OSZK")</f>
        <v>OSZK</v>
      </c>
      <c r="C96" s="22" t="s">
        <v>4</v>
      </c>
      <c r="D96" s="22"/>
      <c r="E96" s="23"/>
      <c r="F96" s="22"/>
      <c r="G96" s="21" t="s">
        <v>3</v>
      </c>
      <c r="H96" s="21" t="s">
        <v>2</v>
      </c>
      <c r="I96" s="20" t="s">
        <v>22</v>
      </c>
      <c r="J96" s="19"/>
      <c r="K96" s="18"/>
      <c r="L96" s="17">
        <v>2004</v>
      </c>
      <c r="M96" s="17"/>
      <c r="N96" s="16"/>
    </row>
    <row r="97" spans="1:14" ht="18" customHeight="1" x14ac:dyDescent="0.25">
      <c r="A97" s="25" t="s">
        <v>21</v>
      </c>
      <c r="B97" s="26" t="str">
        <f>HYPERLINK(CONCATENATE("http://nektar.oszk.hu/hu/manifestation/",1071990),"OSZK")</f>
        <v>OSZK</v>
      </c>
      <c r="C97" s="22" t="s">
        <v>4</v>
      </c>
      <c r="D97" s="22"/>
      <c r="E97" s="23"/>
      <c r="F97" s="22"/>
      <c r="G97" s="21" t="s">
        <v>3</v>
      </c>
      <c r="H97" s="21" t="s">
        <v>2</v>
      </c>
      <c r="I97" s="20" t="s">
        <v>20</v>
      </c>
      <c r="J97" s="19"/>
      <c r="K97" s="18"/>
      <c r="L97" s="17">
        <v>1967</v>
      </c>
      <c r="M97" s="17">
        <v>1981</v>
      </c>
      <c r="N97" s="16"/>
    </row>
    <row r="98" spans="1:14" ht="18" customHeight="1" x14ac:dyDescent="0.25">
      <c r="A98" s="25" t="s">
        <v>19</v>
      </c>
      <c r="B98" s="26" t="str">
        <f>HYPERLINK(CONCATENATE("http://nektar.oszk.hu/hu/manifestation/",480082),"OSZK")</f>
        <v>OSZK</v>
      </c>
      <c r="C98" s="22" t="s">
        <v>4</v>
      </c>
      <c r="D98" s="22"/>
      <c r="E98" s="23"/>
      <c r="F98" s="22"/>
      <c r="G98" s="21" t="s">
        <v>3</v>
      </c>
      <c r="H98" s="21" t="s">
        <v>2</v>
      </c>
      <c r="I98" s="20" t="s">
        <v>18</v>
      </c>
      <c r="J98" s="19"/>
      <c r="K98" s="18"/>
      <c r="L98" s="17">
        <v>1973</v>
      </c>
      <c r="M98" s="17"/>
      <c r="N98" s="16"/>
    </row>
    <row r="99" spans="1:14" ht="18" customHeight="1" x14ac:dyDescent="0.25">
      <c r="A99" s="25" t="s">
        <v>17</v>
      </c>
      <c r="B99" s="26" t="str">
        <f>HYPERLINK(CONCATENATE("http://nektar.oszk.hu/hu/manifestation/",2537206),"OSZK")</f>
        <v>OSZK</v>
      </c>
      <c r="C99" s="22" t="s">
        <v>4</v>
      </c>
      <c r="D99" s="22"/>
      <c r="E99" s="23"/>
      <c r="F99" s="22"/>
      <c r="G99" s="21" t="s">
        <v>3</v>
      </c>
      <c r="H99" s="21" t="s">
        <v>2</v>
      </c>
      <c r="I99" s="20" t="s">
        <v>16</v>
      </c>
      <c r="J99" s="19"/>
      <c r="K99" s="18" t="s">
        <v>15</v>
      </c>
      <c r="L99" s="17">
        <v>1992</v>
      </c>
      <c r="M99" s="17"/>
      <c r="N99" s="16"/>
    </row>
    <row r="100" spans="1:14" ht="18" customHeight="1" x14ac:dyDescent="0.25">
      <c r="A100" s="25" t="s">
        <v>14</v>
      </c>
      <c r="B100" s="26" t="str">
        <f>HYPERLINK(CONCATENATE("http://nektar.oszk.hu/hu/manifestation/",2621651),"OSZK")</f>
        <v>OSZK</v>
      </c>
      <c r="C100" s="22" t="s">
        <v>4</v>
      </c>
      <c r="D100" s="22"/>
      <c r="E100" s="23"/>
      <c r="F100" s="22"/>
      <c r="G100" s="21" t="s">
        <v>3</v>
      </c>
      <c r="H100" s="21" t="s">
        <v>2</v>
      </c>
      <c r="I100" s="20" t="s">
        <v>13</v>
      </c>
      <c r="J100" s="19"/>
      <c r="K100" s="18"/>
      <c r="L100" s="17">
        <v>2005</v>
      </c>
      <c r="M100" s="17"/>
      <c r="N100" s="16"/>
    </row>
    <row r="101" spans="1:14" ht="18" customHeight="1" x14ac:dyDescent="0.25">
      <c r="A101" s="25" t="s">
        <v>12</v>
      </c>
      <c r="B101" s="24" t="str">
        <f>HYPERLINK(CONCATENATE("http://nektar.oszk.hu/hu/manifestation/",3542071),"OSZK")</f>
        <v>OSZK</v>
      </c>
      <c r="C101" s="22" t="s">
        <v>4</v>
      </c>
      <c r="D101" s="22" t="s">
        <v>11</v>
      </c>
      <c r="E101" s="24" t="str">
        <f>HYPERLINK("http://www.repulestudomany.hu/elemek/archivum.html","URL")</f>
        <v>URL</v>
      </c>
      <c r="F101" s="22"/>
      <c r="G101" s="21" t="s">
        <v>3</v>
      </c>
      <c r="H101" s="21" t="s">
        <v>2</v>
      </c>
      <c r="I101" s="20" t="s">
        <v>10</v>
      </c>
      <c r="J101" s="19"/>
      <c r="K101" s="18"/>
      <c r="L101" s="17">
        <v>1989</v>
      </c>
      <c r="M101" s="17">
        <v>1993</v>
      </c>
      <c r="N101" s="16"/>
    </row>
    <row r="102" spans="1:14" ht="18" customHeight="1" x14ac:dyDescent="0.25">
      <c r="A102" s="25" t="s">
        <v>9</v>
      </c>
      <c r="B102" s="24" t="str">
        <f>HYPERLINK(CONCATENATE("http://nektar.oszk.hu/hu/manifestation/",1010406),"OSZK")</f>
        <v>OSZK</v>
      </c>
      <c r="C102" s="22" t="s">
        <v>4</v>
      </c>
      <c r="D102" s="22"/>
      <c r="E102" s="23"/>
      <c r="F102" s="22"/>
      <c r="G102" s="21" t="s">
        <v>3</v>
      </c>
      <c r="H102" s="21" t="s">
        <v>2</v>
      </c>
      <c r="I102" s="20" t="s">
        <v>8</v>
      </c>
      <c r="J102" s="19" t="s">
        <v>7</v>
      </c>
      <c r="K102" s="18" t="s">
        <v>6</v>
      </c>
      <c r="L102" s="17">
        <v>1994</v>
      </c>
      <c r="M102" s="17">
        <v>2011</v>
      </c>
      <c r="N102" s="16"/>
    </row>
    <row r="103" spans="1:14" ht="15" thickBot="1" x14ac:dyDescent="0.3">
      <c r="A103" s="15" t="s">
        <v>5</v>
      </c>
      <c r="B103" s="14" t="str">
        <f>HYPERLINK(CONCATENATE("http://www.worldcat.org/search?q=",A103),"WCat")</f>
        <v>WCat</v>
      </c>
      <c r="C103" s="12" t="s">
        <v>4</v>
      </c>
      <c r="D103" s="12"/>
      <c r="E103" s="13"/>
      <c r="F103" s="12"/>
      <c r="G103" s="11" t="s">
        <v>3</v>
      </c>
      <c r="H103" s="11" t="s">
        <v>2</v>
      </c>
      <c r="I103" s="10" t="s">
        <v>1</v>
      </c>
      <c r="J103" s="9"/>
      <c r="K103" s="8" t="s">
        <v>0</v>
      </c>
      <c r="L103" s="7">
        <v>1991</v>
      </c>
      <c r="M103" s="7"/>
      <c r="N103" s="6"/>
    </row>
  </sheetData>
  <hyperlinks>
    <hyperlink ref="E70" r:id="rId1"/>
    <hyperlink ref="E67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HTB-17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Bőhm Sára</dc:creator>
  <cp:lastModifiedBy>Bőhm Sára</cp:lastModifiedBy>
  <dcterms:created xsi:type="dcterms:W3CDTF">2017-11-16T10:40:58Z</dcterms:created>
  <dcterms:modified xsi:type="dcterms:W3CDTF">2017-11-16T10:41:07Z</dcterms:modified>
</cp:coreProperties>
</file>